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ITHALO\EDITAL\2022\MINISTERIO PUBLICO\CD_JULIANA\"/>
    </mc:Choice>
  </mc:AlternateContent>
  <xr:revisionPtr revIDLastSave="0" documentId="13_ncr:1_{50205A52-4FE9-456F-8569-5456DE61391A}" xr6:coauthVersionLast="45" xr6:coauthVersionMax="45" xr10:uidLastSave="{00000000-0000-0000-0000-000000000000}"/>
  <bookViews>
    <workbookView xWindow="-120" yWindow="-120" windowWidth="15600" windowHeight="11160" tabRatio="412" xr2:uid="{00000000-000D-0000-FFFF-FFFF00000000}"/>
  </bookViews>
  <sheets>
    <sheet name="cronograma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71" i="1" l="1"/>
  <c r="Q69" i="1"/>
  <c r="Q67" i="1"/>
  <c r="Q65" i="1"/>
  <c r="Q63" i="1"/>
  <c r="Q61" i="1"/>
  <c r="Q59" i="1"/>
  <c r="Q57" i="1"/>
  <c r="Q55" i="1"/>
  <c r="Q53" i="1"/>
  <c r="Q51" i="1"/>
  <c r="Q49" i="1"/>
  <c r="Q47" i="1"/>
  <c r="Q45" i="1"/>
  <c r="Q43" i="1"/>
  <c r="Q41" i="1"/>
  <c r="Q39" i="1"/>
  <c r="Q37" i="1"/>
  <c r="Q35" i="1"/>
  <c r="Q33" i="1"/>
  <c r="Q31" i="1"/>
  <c r="Q29" i="1"/>
  <c r="Q27" i="1"/>
  <c r="Q25" i="1"/>
  <c r="Q23" i="1"/>
  <c r="Q21" i="1"/>
  <c r="Q19" i="1"/>
  <c r="Q17" i="1"/>
  <c r="Q15" i="1"/>
  <c r="Q13" i="1"/>
  <c r="Q11" i="1"/>
  <c r="R11" i="1"/>
  <c r="R13" i="1"/>
  <c r="R15" i="1"/>
  <c r="R17" i="1"/>
  <c r="R19" i="1"/>
  <c r="R21" i="1"/>
  <c r="R23" i="1"/>
  <c r="R25" i="1"/>
  <c r="R27" i="1"/>
  <c r="R29" i="1"/>
  <c r="R31" i="1"/>
  <c r="R33" i="1"/>
  <c r="R35" i="1"/>
  <c r="R37" i="1"/>
  <c r="R39" i="1"/>
  <c r="R41" i="1"/>
  <c r="R43" i="1"/>
  <c r="R45" i="1"/>
  <c r="R47" i="1"/>
  <c r="R49" i="1"/>
  <c r="R51" i="1"/>
  <c r="R53" i="1"/>
  <c r="R55" i="1"/>
  <c r="R57" i="1"/>
  <c r="R59" i="1"/>
  <c r="R61" i="1"/>
  <c r="R63" i="1"/>
  <c r="R65" i="1"/>
  <c r="R67" i="1"/>
  <c r="R69" i="1"/>
  <c r="R71" i="1"/>
  <c r="C74" i="1"/>
  <c r="C70" i="1"/>
  <c r="P70" i="1" s="1"/>
  <c r="C68" i="1"/>
  <c r="M68" i="1" s="1"/>
  <c r="C66" i="1"/>
  <c r="P66" i="1" s="1"/>
  <c r="C64" i="1"/>
  <c r="N64" i="1" s="1"/>
  <c r="C62" i="1"/>
  <c r="O62" i="1" s="1"/>
  <c r="C60" i="1"/>
  <c r="M60" i="1" s="1"/>
  <c r="C58" i="1"/>
  <c r="O58" i="1" s="1"/>
  <c r="C56" i="1"/>
  <c r="N56" i="1" s="1"/>
  <c r="C54" i="1"/>
  <c r="O54" i="1" s="1"/>
  <c r="C52" i="1"/>
  <c r="O52" i="1" s="1"/>
  <c r="C50" i="1"/>
  <c r="J50" i="1" s="1"/>
  <c r="C48" i="1"/>
  <c r="M48" i="1" s="1"/>
  <c r="C46" i="1"/>
  <c r="M46" i="1" s="1"/>
  <c r="C44" i="1"/>
  <c r="K44" i="1" s="1"/>
  <c r="C42" i="1"/>
  <c r="O42" i="1" s="1"/>
  <c r="C40" i="1"/>
  <c r="K40" i="1" s="1"/>
  <c r="C38" i="1"/>
  <c r="L38" i="1" s="1"/>
  <c r="C36" i="1"/>
  <c r="M36" i="1" s="1"/>
  <c r="C34" i="1"/>
  <c r="M34" i="1" s="1"/>
  <c r="C32" i="1"/>
  <c r="K32" i="1" s="1"/>
  <c r="C30" i="1"/>
  <c r="N30" i="1" s="1"/>
  <c r="C28" i="1"/>
  <c r="L28" i="1" s="1"/>
  <c r="C26" i="1"/>
  <c r="I26" i="1" s="1"/>
  <c r="C24" i="1"/>
  <c r="H24" i="1" s="1"/>
  <c r="C22" i="1"/>
  <c r="F22" i="1" s="1"/>
  <c r="C20" i="1"/>
  <c r="J20" i="1" s="1"/>
  <c r="C18" i="1"/>
  <c r="H18" i="1" s="1"/>
  <c r="C16" i="1"/>
  <c r="D16" i="1" s="1"/>
  <c r="C14" i="1"/>
  <c r="G14" i="1" s="1"/>
  <c r="C12" i="1"/>
  <c r="E12" i="1" s="1"/>
  <c r="C10" i="1"/>
  <c r="H10" i="1" s="1"/>
  <c r="N54" i="1" l="1"/>
  <c r="R54" i="1"/>
  <c r="E10" i="1"/>
  <c r="I18" i="1"/>
  <c r="L32" i="1"/>
  <c r="O66" i="1"/>
  <c r="K50" i="1"/>
  <c r="P40" i="1"/>
  <c r="D10" i="1"/>
  <c r="F14" i="1"/>
  <c r="I22" i="1"/>
  <c r="R22" i="1" s="1"/>
  <c r="L34" i="1"/>
  <c r="N62" i="1"/>
  <c r="J48" i="1"/>
  <c r="L40" i="1"/>
  <c r="M10" i="1"/>
  <c r="E18" i="1"/>
  <c r="I24" i="1"/>
  <c r="K38" i="1"/>
  <c r="P58" i="1"/>
  <c r="F46" i="1"/>
  <c r="N42" i="1"/>
  <c r="I10" i="1"/>
  <c r="M18" i="1"/>
  <c r="M30" i="1"/>
  <c r="O38" i="1"/>
  <c r="O70" i="1"/>
  <c r="O56" i="1"/>
  <c r="J46" i="1"/>
  <c r="G20" i="1"/>
  <c r="L36" i="1"/>
  <c r="C72" i="1"/>
  <c r="P73" i="1" s="1"/>
  <c r="O10" i="1"/>
  <c r="K10" i="1"/>
  <c r="G10" i="1"/>
  <c r="F12" i="1"/>
  <c r="R12" i="1" s="1"/>
  <c r="E16" i="1"/>
  <c r="R16" i="1" s="1"/>
  <c r="O18" i="1"/>
  <c r="K18" i="1"/>
  <c r="G18" i="1"/>
  <c r="I20" i="1"/>
  <c r="G22" i="1"/>
  <c r="K24" i="1"/>
  <c r="K26" i="1"/>
  <c r="N28" i="1"/>
  <c r="O30" i="1"/>
  <c r="J34" i="1"/>
  <c r="N34" i="1"/>
  <c r="I38" i="1"/>
  <c r="M38" i="1"/>
  <c r="R38" i="1" s="1"/>
  <c r="L68" i="1"/>
  <c r="N66" i="1"/>
  <c r="R66" i="1" s="1"/>
  <c r="P64" i="1"/>
  <c r="P72" i="1" s="1"/>
  <c r="P62" i="1"/>
  <c r="N60" i="1"/>
  <c r="N58" i="1"/>
  <c r="L52" i="1"/>
  <c r="I50" i="1"/>
  <c r="O50" i="1"/>
  <c r="L48" i="1"/>
  <c r="H46" i="1"/>
  <c r="N46" i="1"/>
  <c r="J44" i="1"/>
  <c r="N40" i="1"/>
  <c r="L42" i="1"/>
  <c r="F20" i="1"/>
  <c r="N52" i="1"/>
  <c r="L44" i="1"/>
  <c r="N10" i="1"/>
  <c r="J10" i="1"/>
  <c r="F10" i="1"/>
  <c r="E14" i="1"/>
  <c r="D18" i="1"/>
  <c r="N18" i="1"/>
  <c r="J18" i="1"/>
  <c r="F18" i="1"/>
  <c r="H20" i="1"/>
  <c r="H22" i="1"/>
  <c r="J24" i="1"/>
  <c r="R24" i="1" s="1"/>
  <c r="J26" i="1"/>
  <c r="R26" i="1" s="1"/>
  <c r="J30" i="1"/>
  <c r="J32" i="1"/>
  <c r="K34" i="1"/>
  <c r="R34" i="1" s="1"/>
  <c r="K36" i="1"/>
  <c r="J38" i="1"/>
  <c r="N38" i="1"/>
  <c r="O68" i="1"/>
  <c r="O64" i="1"/>
  <c r="I60" i="1"/>
  <c r="M58" i="1"/>
  <c r="M56" i="1"/>
  <c r="M52" i="1"/>
  <c r="L50" i="1"/>
  <c r="K48" i="1"/>
  <c r="I46" i="1"/>
  <c r="I44" i="1"/>
  <c r="J40" i="1"/>
  <c r="M40" i="1"/>
  <c r="M42" i="1"/>
  <c r="K28" i="1"/>
  <c r="N68" i="1"/>
  <c r="L60" i="1"/>
  <c r="P10" i="1"/>
  <c r="L10" i="1"/>
  <c r="P18" i="1"/>
  <c r="L18" i="1"/>
  <c r="G46" i="1"/>
  <c r="O40" i="1"/>
  <c r="R42" i="1" l="1"/>
  <c r="R28" i="1"/>
  <c r="M72" i="1"/>
  <c r="R68" i="1"/>
  <c r="E72" i="1"/>
  <c r="R58" i="1"/>
  <c r="J72" i="1"/>
  <c r="R50" i="1"/>
  <c r="R30" i="1"/>
  <c r="F72" i="1"/>
  <c r="R56" i="1"/>
  <c r="D72" i="1"/>
  <c r="D73" i="1" s="1"/>
  <c r="H72" i="1"/>
  <c r="R62" i="1"/>
  <c r="K72" i="1"/>
  <c r="L72" i="1"/>
  <c r="R40" i="1"/>
  <c r="R44" i="1"/>
  <c r="R14" i="1"/>
  <c r="R48" i="1"/>
  <c r="R46" i="1"/>
  <c r="G72" i="1"/>
  <c r="N72" i="1"/>
  <c r="I72" i="1"/>
  <c r="R70" i="1"/>
  <c r="O72" i="1"/>
  <c r="R32" i="1"/>
  <c r="R18" i="1"/>
  <c r="R64" i="1"/>
  <c r="R36" i="1"/>
  <c r="R10" i="1"/>
  <c r="R52" i="1"/>
  <c r="R60" i="1"/>
  <c r="R20" i="1"/>
  <c r="E73" i="1" l="1"/>
  <c r="F73" i="1" s="1"/>
  <c r="G73" i="1"/>
  <c r="H73" i="1" s="1"/>
  <c r="I73" i="1" s="1"/>
  <c r="J73" i="1" s="1"/>
  <c r="K73" i="1" s="1"/>
  <c r="L73" i="1" s="1"/>
  <c r="M73" i="1" s="1"/>
  <c r="N73" i="1" s="1"/>
  <c r="O73" i="1" s="1"/>
</calcChain>
</file>

<file path=xl/sharedStrings.xml><?xml version="1.0" encoding="utf-8"?>
<sst xmlns="http://schemas.openxmlformats.org/spreadsheetml/2006/main" count="327" uniqueCount="60">
  <si>
    <r>
      <rPr>
        <b/>
        <sz val="4.5"/>
        <rFont val="Arial"/>
        <family val="2"/>
      </rPr>
      <t xml:space="preserve">COORDENADORIA MINISTERIAL DE APOIO TÉCNICO E INFRAESTRUTURA
</t>
    </r>
    <r>
      <rPr>
        <b/>
        <sz val="4.5"/>
        <rFont val="Arial"/>
        <family val="2"/>
      </rPr>
      <t xml:space="preserve">MINISTÉRIO PÚBLICO DE PERNAMBUCO                                                                                                                                                                                                                      </t>
    </r>
    <r>
      <rPr>
        <vertAlign val="superscript"/>
        <sz val="4"/>
        <rFont val="Calibri"/>
        <family val="1"/>
      </rPr>
      <t xml:space="preserve">120,00%
</t>
    </r>
    <r>
      <rPr>
        <b/>
        <sz val="4.5"/>
        <rFont val="Arial"/>
        <family val="2"/>
      </rPr>
      <t xml:space="preserve">DEPARTAMENTO MINISTERIAL DE INFRAESTRUTURA                                                                                                                                                                                              </t>
    </r>
    <r>
      <rPr>
        <vertAlign val="superscript"/>
        <sz val="4"/>
        <rFont val="Calibri"/>
        <family val="1"/>
      </rPr>
      <t xml:space="preserve">100,00%
</t>
    </r>
    <r>
      <rPr>
        <sz val="4"/>
        <rFont val="Calibri"/>
        <family val="1"/>
      </rPr>
      <t xml:space="preserve">80,00%
</t>
    </r>
    <r>
      <rPr>
        <b/>
        <sz val="5.5"/>
        <rFont val="Arial"/>
        <family val="2"/>
      </rPr>
      <t xml:space="preserve">CRONOGRAMA DE ACOMPANHAMENTO FÍSICO-FINANCEIRO                                                                                                                                                    </t>
    </r>
    <r>
      <rPr>
        <vertAlign val="superscript"/>
        <sz val="4"/>
        <rFont val="Calibri"/>
        <family val="1"/>
      </rPr>
      <t xml:space="preserve">60,00%                                                                                                                                                                                                                                                                                                           PLANEJADO ACUMULADO
</t>
    </r>
    <r>
      <rPr>
        <sz val="4"/>
        <rFont val="Calibri"/>
        <family val="1"/>
      </rPr>
      <t xml:space="preserve">40,00%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vertAlign val="superscript"/>
        <sz val="4"/>
        <rFont val="Calibri"/>
        <family val="1"/>
      </rPr>
      <t xml:space="preserve">EXECUTADO ACUMULADO
</t>
    </r>
    <r>
      <rPr>
        <sz val="5.5"/>
        <rFont val="Microsoft Sans Serif"/>
        <family val="2"/>
      </rPr>
      <t xml:space="preserve">REFORMA COM AMPLIAÇÃO DE IMÓVEL PARA SEDIAR AS                                                                                                                                                                </t>
    </r>
    <r>
      <rPr>
        <vertAlign val="superscript"/>
        <sz val="5.5"/>
        <rFont val="Calibri"/>
        <family val="1"/>
      </rPr>
      <t xml:space="preserve">20,00%
</t>
    </r>
    <r>
      <rPr>
        <sz val="5.5"/>
        <rFont val="Microsoft Sans Serif"/>
        <family val="2"/>
      </rPr>
      <t xml:space="preserve">PROMOTORIAS DE OLINDA                                                                                                                                                                                                                 </t>
    </r>
    <r>
      <rPr>
        <vertAlign val="superscript"/>
        <sz val="4"/>
        <rFont val="Calibri"/>
        <family val="1"/>
      </rPr>
      <t xml:space="preserve">0,00%
</t>
    </r>
    <r>
      <rPr>
        <sz val="4.5"/>
        <rFont val="Calibri"/>
        <family val="1"/>
      </rPr>
      <t>01/abr    01/mai     01/jun      01/jul     01/ago     01/set     01/out    01/nov    01/dez     01/jan     01/fev    01/mar    01/abr    01/mai</t>
    </r>
  </si>
  <si>
    <r>
      <rPr>
        <b/>
        <sz val="4.5"/>
        <rFont val="Arial"/>
        <family val="2"/>
      </rPr>
      <t>INÍCIO (O.S.)                                                                                                                                           15/abr</t>
    </r>
  </si>
  <si>
    <r>
      <rPr>
        <b/>
        <sz val="4.5"/>
        <rFont val="Arial"/>
        <family val="2"/>
      </rPr>
      <t>15/mai</t>
    </r>
  </si>
  <si>
    <r>
      <rPr>
        <b/>
        <sz val="4.5"/>
        <rFont val="Arial"/>
        <family val="2"/>
      </rPr>
      <t>15/jun</t>
    </r>
  </si>
  <si>
    <r>
      <rPr>
        <b/>
        <sz val="4.5"/>
        <rFont val="Arial"/>
        <family val="2"/>
      </rPr>
      <t>15/jul</t>
    </r>
  </si>
  <si>
    <r>
      <rPr>
        <b/>
        <sz val="4.5"/>
        <rFont val="Arial"/>
        <family val="2"/>
      </rPr>
      <t>15/ago</t>
    </r>
  </si>
  <si>
    <r>
      <rPr>
        <b/>
        <sz val="4.5"/>
        <rFont val="Arial"/>
        <family val="2"/>
      </rPr>
      <t>15/set</t>
    </r>
  </si>
  <si>
    <r>
      <rPr>
        <b/>
        <sz val="4.5"/>
        <rFont val="Arial"/>
        <family val="2"/>
      </rPr>
      <t>15/out</t>
    </r>
  </si>
  <si>
    <r>
      <rPr>
        <b/>
        <sz val="4.5"/>
        <rFont val="Arial"/>
        <family val="2"/>
      </rPr>
      <t>15/nov</t>
    </r>
  </si>
  <si>
    <r>
      <rPr>
        <b/>
        <sz val="4.5"/>
        <rFont val="Arial"/>
        <family val="2"/>
      </rPr>
      <t>15/dez</t>
    </r>
  </si>
  <si>
    <r>
      <rPr>
        <b/>
        <sz val="4.5"/>
        <rFont val="Arial"/>
        <family val="2"/>
      </rPr>
      <t>15/jan</t>
    </r>
  </si>
  <si>
    <r>
      <rPr>
        <b/>
        <sz val="4.5"/>
        <rFont val="Arial"/>
        <family val="2"/>
      </rPr>
      <t>15/fev</t>
    </r>
  </si>
  <si>
    <r>
      <rPr>
        <b/>
        <sz val="4.5"/>
        <rFont val="Arial"/>
        <family val="2"/>
      </rPr>
      <t>15/mar</t>
    </r>
  </si>
  <si>
    <r>
      <rPr>
        <b/>
        <sz val="4.5"/>
        <rFont val="Arial"/>
        <family val="2"/>
      </rPr>
      <t>15/abr</t>
    </r>
  </si>
  <si>
    <r>
      <rPr>
        <sz val="4.5"/>
        <rFont val="Arial MT"/>
        <family val="2"/>
      </rPr>
      <t>MARCOS PLANEJADOS</t>
    </r>
  </si>
  <si>
    <r>
      <rPr>
        <sz val="4.5"/>
        <rFont val="Arial MT"/>
        <family val="2"/>
      </rPr>
      <t>15/abr                           15/mai                    15/jun                     15/jul                     15/ago                    15/set                     15/out                    15/nov                    15/dez                    15/jan                     15/fev                    15/mar                    15/abr                    15/mai</t>
    </r>
  </si>
  <si>
    <r>
      <rPr>
        <b/>
        <sz val="4.5"/>
        <color rgb="FF366091"/>
        <rFont val="Arial"/>
        <family val="2"/>
      </rPr>
      <t>PLANEJADO ACUMULADO</t>
    </r>
  </si>
  <si>
    <r>
      <rPr>
        <sz val="4.5"/>
        <rFont val="Arial MT"/>
        <family val="2"/>
      </rPr>
      <t>4,87%                    8,74%                   13,52%                  19,44%                  30,29%                  40,93%                  51,11%                  63,85%                  75,96%                  88,57%                  96,27%                 100,00%</t>
    </r>
  </si>
  <si>
    <r>
      <rPr>
        <b/>
        <sz val="4.5"/>
        <color rgb="FF974605"/>
        <rFont val="Arial"/>
        <family val="2"/>
      </rPr>
      <t>EXECUTADO ACUMULADO</t>
    </r>
  </si>
  <si>
    <r>
      <rPr>
        <sz val="4.5"/>
        <rFont val="Arial MT"/>
        <family val="2"/>
      </rPr>
      <t>0,00%                            0,00%                    0,00%                    0,00%                    0,00%                    0,00%                    0,00%                    0,00%                    0,00%                    0,00%                    0,00%                    0,00%                    0,00%                    0,00%</t>
    </r>
  </si>
  <si>
    <r>
      <rPr>
        <sz val="4.5"/>
        <rFont val="Arial MT"/>
        <family val="2"/>
      </rPr>
      <t>PLANEJADO MENSAL</t>
    </r>
  </si>
  <si>
    <r>
      <rPr>
        <sz val="4.5"/>
        <rFont val="Arial MT"/>
        <family val="2"/>
      </rPr>
      <t>0,00%                            1,82%                    3,05%                    3,86%                    4,78%                    5,92%                   10,85%                  10,65%                  10,18%                  12,74%                  12,11%                  12,61%                   7,70%                    3,73%</t>
    </r>
  </si>
  <si>
    <r>
      <rPr>
        <sz val="4.5"/>
        <rFont val="Arial MT"/>
        <family val="2"/>
      </rPr>
      <t>DIFERENÇA</t>
    </r>
  </si>
  <si>
    <r>
      <rPr>
        <sz val="4.5"/>
        <rFont val="Arial MT"/>
        <family val="2"/>
      </rPr>
      <t>0,00%                    0,00%                    0,00%                    0,00%                    0,00%                    0,00%                    0,00%                    0,00%                    0,00%                    0,00%                    0,00%                    0,00%                    0,00%</t>
    </r>
  </si>
  <si>
    <r>
      <rPr>
        <sz val="4.5"/>
        <rFont val="Arial MT"/>
        <family val="2"/>
      </rPr>
      <t>DIFERENÇA ENTRE O PLANEJADO E O EXECUTADO ACUMULADO</t>
    </r>
  </si>
  <si>
    <r>
      <rPr>
        <b/>
        <sz val="4.5"/>
        <rFont val="Arial"/>
        <family val="2"/>
      </rPr>
      <t>ITEM              DESCRIÇÃO                                                                                                                              R$                                  1º                            2º                            3º                            4º                            5º                            6º                            7º                            8º                            9º                           10º                          11º                          12º                          13º                      TOTAL</t>
    </r>
  </si>
  <si>
    <r>
      <rPr>
        <sz val="4.5"/>
        <rFont val="Arial MT"/>
        <family val="2"/>
      </rPr>
      <t>DESPESAS ADMINISTRATIVAS</t>
    </r>
  </si>
  <si>
    <r>
      <rPr>
        <sz val="4.5"/>
        <rFont val="Arial MT"/>
        <family val="2"/>
      </rPr>
      <t>SERVIÇOS TÉCNICOS</t>
    </r>
  </si>
  <si>
    <r>
      <rPr>
        <sz val="4"/>
        <rFont val="Arial MT"/>
        <family val="2"/>
      </rPr>
      <t>-</t>
    </r>
  </si>
  <si>
    <r>
      <rPr>
        <sz val="4.5"/>
        <rFont val="Arial MT"/>
        <family val="2"/>
      </rPr>
      <t>SERVIÇOS PRELIMINARES</t>
    </r>
  </si>
  <si>
    <r>
      <rPr>
        <sz val="4.5"/>
        <rFont val="Arial MT"/>
        <family val="2"/>
      </rPr>
      <t>INSTALAÇÕES PROVISÓRIAS</t>
    </r>
  </si>
  <si>
    <r>
      <rPr>
        <sz val="4.5"/>
        <rFont val="Arial MT"/>
        <family val="2"/>
      </rPr>
      <t>PLATAFORMAS E TRANSPORTES</t>
    </r>
  </si>
  <si>
    <r>
      <rPr>
        <sz val="4.5"/>
        <rFont val="Arial MT"/>
        <family val="2"/>
      </rPr>
      <t>TRABALHOS EM TERRA</t>
    </r>
  </si>
  <si>
    <r>
      <rPr>
        <sz val="4.5"/>
        <rFont val="Arial MT"/>
        <family val="2"/>
      </rPr>
      <t>INFRAESTRUTURA</t>
    </r>
  </si>
  <si>
    <r>
      <rPr>
        <sz val="4.5"/>
        <rFont val="Arial MT"/>
        <family val="2"/>
      </rPr>
      <t>SUPERESTRUTURA</t>
    </r>
  </si>
  <si>
    <r>
      <rPr>
        <sz val="4.5"/>
        <rFont val="Arial MT"/>
        <family val="2"/>
      </rPr>
      <t>VEDAÇÕES</t>
    </r>
  </si>
  <si>
    <r>
      <rPr>
        <sz val="4.5"/>
        <rFont val="Arial MT"/>
        <family val="2"/>
      </rPr>
      <t>COBERTURAS</t>
    </r>
  </si>
  <si>
    <r>
      <rPr>
        <sz val="4.5"/>
        <rFont val="Arial MT"/>
        <family val="2"/>
      </rPr>
      <t>ESQUADRIAS E VIDROS</t>
    </r>
  </si>
  <si>
    <r>
      <rPr>
        <sz val="4.5"/>
        <rFont val="Arial MT"/>
        <family val="2"/>
      </rPr>
      <t>INSTALAÇÕES - INFRAESTRUTURA</t>
    </r>
  </si>
  <si>
    <r>
      <rPr>
        <sz val="4.5"/>
        <rFont val="Arial MT"/>
        <family val="2"/>
      </rPr>
      <t>INSTALAÇÕES HIDRO-SANITÁRIAS</t>
    </r>
  </si>
  <si>
    <r>
      <rPr>
        <sz val="4.5"/>
        <rFont val="Arial MT"/>
        <family val="2"/>
      </rPr>
      <t>INCÊNDIO E GÁS</t>
    </r>
  </si>
  <si>
    <r>
      <rPr>
        <sz val="4.5"/>
        <rFont val="Arial MT"/>
        <family val="2"/>
      </rPr>
      <t>REVESTIMENTOS</t>
    </r>
  </si>
  <si>
    <r>
      <rPr>
        <sz val="4.5"/>
        <rFont val="Arial MT"/>
        <family val="2"/>
      </rPr>
      <t>PAVIMENTAÇÕES, RODAPÉS E SOLEIRAS</t>
    </r>
  </si>
  <si>
    <r>
      <rPr>
        <sz val="4.5"/>
        <rFont val="Arial MT"/>
        <family val="2"/>
      </rPr>
      <t>DRENAGEM</t>
    </r>
  </si>
  <si>
    <r>
      <rPr>
        <sz val="4.5"/>
        <rFont val="Arial MT"/>
        <family val="2"/>
      </rPr>
      <t>IMPERMEABILIZAÇÕES E JUNTAS</t>
    </r>
  </si>
  <si>
    <r>
      <rPr>
        <sz val="4.5"/>
        <rFont val="Arial MT"/>
        <family val="2"/>
      </rPr>
      <t>INSTALAÇÕES ELÉTRICAS, SPDA E ANTENA</t>
    </r>
  </si>
  <si>
    <r>
      <rPr>
        <sz val="4.5"/>
        <rFont val="Arial MT"/>
        <family val="2"/>
      </rPr>
      <t>INSTALAÇÕES DE SPDA</t>
    </r>
  </si>
  <si>
    <r>
      <rPr>
        <sz val="4.5"/>
        <rFont val="Arial MT"/>
        <family val="2"/>
      </rPr>
      <t>INSTALAÇÕES LÓGICAS, TELEFONIA</t>
    </r>
  </si>
  <si>
    <r>
      <rPr>
        <sz val="4.5"/>
        <rFont val="Arial MT"/>
        <family val="2"/>
      </rPr>
      <t>INSTALAÇÕES DE AR CONDICIONADO</t>
    </r>
  </si>
  <si>
    <r>
      <rPr>
        <sz val="4.5"/>
        <rFont val="Arial MT"/>
        <family val="2"/>
      </rPr>
      <t>INSTALAÇÕES MECÂNICAS</t>
    </r>
  </si>
  <si>
    <r>
      <rPr>
        <sz val="4.5"/>
        <rFont val="Arial MT"/>
        <family val="2"/>
      </rPr>
      <t>OUTRAS INSTALAÇÕES</t>
    </r>
  </si>
  <si>
    <r>
      <rPr>
        <sz val="4.5"/>
        <rFont val="Arial MT"/>
        <family val="2"/>
      </rPr>
      <t>FORRO</t>
    </r>
  </si>
  <si>
    <r>
      <rPr>
        <sz val="4.5"/>
        <rFont val="Arial MT"/>
        <family val="2"/>
      </rPr>
      <t>SERRALHARIA</t>
    </r>
  </si>
  <si>
    <r>
      <rPr>
        <sz val="4.5"/>
        <rFont val="Arial MT"/>
        <family val="2"/>
      </rPr>
      <t>PINTURA</t>
    </r>
  </si>
  <si>
    <r>
      <rPr>
        <sz val="4.5"/>
        <rFont val="Arial MT"/>
        <family val="2"/>
      </rPr>
      <t>APARELHOS E METAIS</t>
    </r>
  </si>
  <si>
    <r>
      <rPr>
        <sz val="4.5"/>
        <rFont val="Arial MT"/>
        <family val="2"/>
      </rPr>
      <t>PAISAGISMO E ORNAMENTOS</t>
    </r>
  </si>
  <si>
    <r>
      <rPr>
        <sz val="4.5"/>
        <rFont val="Arial MT"/>
        <family val="2"/>
      </rPr>
      <t>AMBIENTAÇÃO E ARTE</t>
    </r>
  </si>
  <si>
    <r>
      <rPr>
        <sz val="4.5"/>
        <rFont val="Arial MT"/>
        <family val="2"/>
      </rPr>
      <t>LIMPEZA</t>
    </r>
  </si>
  <si>
    <r>
      <rPr>
        <b/>
        <sz val="4.5"/>
        <rFont val="Arial"/>
        <family val="2"/>
      </rPr>
      <t>TOTAL DA OBRA s/ BDI</t>
    </r>
  </si>
  <si>
    <r>
      <rPr>
        <b/>
        <sz val="4.5"/>
        <color rgb="FFBF0000"/>
        <rFont val="Arial"/>
        <family val="2"/>
      </rPr>
      <t>TOTAL DA OBRA c/ BDI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</si>
</sst>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0.0000"/>
    <numFmt numFmtId="165" formatCode="0.000"/>
  </numFmts>
  <fonts count="24" x14ac:knownFonts="1">
    <font>
      <sz val="10"/>
      <color rgb="FF000000"/>
      <name val="Times New Roman"/>
      <charset val="204"/>
    </font>
    <font>
      <b/>
      <sz val="4.5"/>
      <name val="Arial"/>
    </font>
    <font>
      <sz val="4.5"/>
      <name val="Arial MT"/>
    </font>
    <font>
      <sz val="4.5"/>
      <color rgb="FF000000"/>
      <name val="Arial MT"/>
      <family val="2"/>
    </font>
    <font>
      <b/>
      <sz val="4.5"/>
      <color rgb="FF000000"/>
      <name val="Arial"/>
      <family val="2"/>
    </font>
    <font>
      <sz val="4"/>
      <name val="Arial MT"/>
    </font>
    <font>
      <b/>
      <sz val="4"/>
      <name val="Arial"/>
    </font>
    <font>
      <b/>
      <sz val="5.5"/>
      <name val="Arial"/>
    </font>
    <font>
      <b/>
      <sz val="4.5"/>
      <name val="Arial"/>
      <family val="2"/>
    </font>
    <font>
      <vertAlign val="superscript"/>
      <sz val="4"/>
      <name val="Calibri"/>
      <family val="1"/>
    </font>
    <font>
      <sz val="4"/>
      <name val="Calibri"/>
      <family val="1"/>
    </font>
    <font>
      <b/>
      <sz val="5.5"/>
      <name val="Arial"/>
      <family val="2"/>
    </font>
    <font>
      <sz val="5.5"/>
      <name val="Microsoft Sans Serif"/>
      <family val="2"/>
    </font>
    <font>
      <vertAlign val="superscript"/>
      <sz val="5.5"/>
      <name val="Calibri"/>
      <family val="1"/>
    </font>
    <font>
      <sz val="4.5"/>
      <name val="Calibri"/>
      <family val="1"/>
    </font>
    <font>
      <sz val="4.5"/>
      <name val="Arial MT"/>
      <family val="2"/>
    </font>
    <font>
      <b/>
      <sz val="4.5"/>
      <color rgb="FF366091"/>
      <name val="Arial"/>
      <family val="2"/>
    </font>
    <font>
      <b/>
      <sz val="4.5"/>
      <color rgb="FF974605"/>
      <name val="Arial"/>
      <family val="2"/>
    </font>
    <font>
      <sz val="4"/>
      <name val="Arial MT"/>
      <family val="2"/>
    </font>
    <font>
      <b/>
      <sz val="4"/>
      <name val="Arial"/>
      <family val="2"/>
    </font>
    <font>
      <b/>
      <sz val="4.5"/>
      <color rgb="FFBF0000"/>
      <name val="Arial"/>
      <family val="2"/>
    </font>
    <font>
      <sz val="10"/>
      <color rgb="FF000000"/>
      <name val="Times New Roman"/>
      <charset val="204"/>
    </font>
    <font>
      <sz val="4"/>
      <color rgb="FF000000"/>
      <name val="Times New Roman"/>
      <family val="1"/>
    </font>
    <font>
      <b/>
      <sz val="4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3D69A"/>
      </patternFill>
    </fill>
    <fill>
      <patternFill patternType="solid">
        <fgColor rgb="FFF4FB97"/>
      </patternFill>
    </fill>
    <fill>
      <patternFill patternType="solid">
        <fgColor rgb="FF8CB3E2"/>
      </patternFill>
    </fill>
    <fill>
      <patternFill patternType="solid">
        <fgColor rgb="FFF2F2F2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44" fontId="21" fillId="0" borderId="0" applyFont="0" applyFill="0" applyBorder="0" applyAlignment="0" applyProtection="0"/>
  </cellStyleXfs>
  <cellXfs count="61">
    <xf numFmtId="0" fontId="0" fillId="0" borderId="0" xfId="0" applyFill="1" applyBorder="1" applyAlignment="1">
      <alignment horizontal="left" vertical="top"/>
    </xf>
    <xf numFmtId="0" fontId="1" fillId="0" borderId="9" xfId="0" applyFont="1" applyFill="1" applyBorder="1" applyAlignment="1">
      <alignment horizontal="left" vertical="top" wrapText="1" indent="3"/>
    </xf>
    <xf numFmtId="0" fontId="2" fillId="0" borderId="8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10" fontId="3" fillId="3" borderId="7" xfId="0" applyNumberFormat="1" applyFont="1" applyFill="1" applyBorder="1" applyAlignment="1">
      <alignment horizontal="center" vertical="top" shrinkToFit="1"/>
    </xf>
    <xf numFmtId="10" fontId="3" fillId="2" borderId="9" xfId="0" applyNumberFormat="1" applyFont="1" applyFill="1" applyBorder="1" applyAlignment="1">
      <alignment horizontal="left" vertical="top" indent="1" shrinkToFit="1"/>
    </xf>
    <xf numFmtId="1" fontId="3" fillId="0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top" shrinkToFit="1"/>
    </xf>
    <xf numFmtId="0" fontId="0" fillId="0" borderId="1" xfId="0" applyFill="1" applyBorder="1" applyAlignment="1">
      <alignment horizontal="left" wrapText="1"/>
    </xf>
    <xf numFmtId="0" fontId="0" fillId="5" borderId="13" xfId="0" applyFill="1" applyBorder="1" applyAlignment="1">
      <alignment horizontal="left" wrapText="1"/>
    </xf>
    <xf numFmtId="9" fontId="4" fillId="5" borderId="13" xfId="0" applyNumberFormat="1" applyFont="1" applyFill="1" applyBorder="1" applyAlignment="1">
      <alignment horizontal="center" vertical="top" shrinkToFit="1"/>
    </xf>
    <xf numFmtId="2" fontId="3" fillId="0" borderId="1" xfId="0" applyNumberFormat="1" applyFont="1" applyFill="1" applyBorder="1" applyAlignment="1">
      <alignment horizontal="right" vertical="top" shrinkToFit="1"/>
    </xf>
    <xf numFmtId="0" fontId="5" fillId="3" borderId="1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left" wrapText="1"/>
    </xf>
    <xf numFmtId="0" fontId="0" fillId="0" borderId="10" xfId="0" applyFill="1" applyBorder="1" applyAlignment="1">
      <alignment horizontal="left" wrapText="1"/>
    </xf>
    <xf numFmtId="0" fontId="0" fillId="0" borderId="14" xfId="0" applyFill="1" applyBorder="1" applyAlignment="1">
      <alignment horizontal="left" wrapText="1"/>
    </xf>
    <xf numFmtId="0" fontId="0" fillId="0" borderId="13" xfId="0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right" vertical="top" shrinkToFit="1"/>
    </xf>
    <xf numFmtId="1" fontId="3" fillId="0" borderId="1" xfId="0" applyNumberFormat="1" applyFont="1" applyFill="1" applyBorder="1" applyAlignment="1">
      <alignment horizontal="right" vertical="top" shrinkToFit="1"/>
    </xf>
    <xf numFmtId="44" fontId="23" fillId="4" borderId="1" xfId="1" applyFont="1" applyFill="1" applyBorder="1" applyAlignment="1">
      <alignment horizontal="center" vertical="top" wrapText="1"/>
    </xf>
    <xf numFmtId="10" fontId="23" fillId="4" borderId="13" xfId="0" applyNumberFormat="1" applyFont="1" applyFill="1" applyBorder="1" applyAlignment="1">
      <alignment horizontal="center" vertical="top" wrapText="1"/>
    </xf>
    <xf numFmtId="0" fontId="22" fillId="0" borderId="0" xfId="0" applyFont="1" applyFill="1" applyBorder="1" applyAlignment="1">
      <alignment horizontal="left" vertical="top"/>
    </xf>
    <xf numFmtId="44" fontId="22" fillId="0" borderId="0" xfId="0" applyNumberFormat="1" applyFont="1" applyFill="1" applyBorder="1" applyAlignment="1">
      <alignment horizontal="left" vertical="top"/>
    </xf>
    <xf numFmtId="10" fontId="6" fillId="4" borderId="5" xfId="0" applyNumberFormat="1" applyFont="1" applyFill="1" applyBorder="1" applyAlignment="1">
      <alignment horizontal="center" vertical="top" wrapText="1"/>
    </xf>
    <xf numFmtId="10" fontId="6" fillId="4" borderId="14" xfId="0" applyNumberFormat="1" applyFont="1" applyFill="1" applyBorder="1" applyAlignment="1">
      <alignment horizontal="center" vertical="top" wrapText="1"/>
    </xf>
    <xf numFmtId="10" fontId="19" fillId="4" borderId="14" xfId="0" applyNumberFormat="1" applyFont="1" applyFill="1" applyBorder="1" applyAlignment="1">
      <alignment horizontal="center" vertical="top" wrapText="1"/>
    </xf>
    <xf numFmtId="44" fontId="7" fillId="0" borderId="12" xfId="0" applyNumberFormat="1" applyFont="1" applyFill="1" applyBorder="1" applyAlignment="1">
      <alignment horizontal="left" vertical="top" wrapText="1" indent="1"/>
    </xf>
    <xf numFmtId="0" fontId="0" fillId="0" borderId="15" xfId="0" applyFill="1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10" fontId="6" fillId="4" borderId="0" xfId="0" applyNumberFormat="1" applyFont="1" applyFill="1" applyBorder="1" applyAlignment="1">
      <alignment horizontal="center" vertical="top" wrapText="1"/>
    </xf>
    <xf numFmtId="9" fontId="4" fillId="5" borderId="15" xfId="0" applyNumberFormat="1" applyFont="1" applyFill="1" applyBorder="1" applyAlignment="1">
      <alignment horizontal="center" vertical="top" shrinkToFit="1"/>
    </xf>
    <xf numFmtId="0" fontId="1" fillId="0" borderId="9" xfId="0" applyFont="1" applyFill="1" applyBorder="1" applyAlignment="1">
      <alignment horizontal="center" vertical="center" wrapText="1"/>
    </xf>
    <xf numFmtId="44" fontId="22" fillId="0" borderId="16" xfId="0" applyNumberFormat="1" applyFont="1" applyFill="1" applyBorder="1" applyAlignment="1">
      <alignment vertical="center" wrapText="1"/>
    </xf>
    <xf numFmtId="0" fontId="0" fillId="0" borderId="16" xfId="0" applyFill="1" applyBorder="1" applyAlignment="1">
      <alignment vertical="top" wrapText="1"/>
    </xf>
    <xf numFmtId="0" fontId="0" fillId="0" borderId="16" xfId="0" applyFill="1" applyBorder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wrapText="1"/>
    </xf>
    <xf numFmtId="0" fontId="0" fillId="0" borderId="14" xfId="0" applyFill="1" applyBorder="1" applyAlignment="1">
      <alignment horizontal="left" wrapText="1"/>
    </xf>
    <xf numFmtId="0" fontId="0" fillId="0" borderId="10" xfId="0" applyFill="1" applyBorder="1" applyAlignment="1">
      <alignment horizontal="left" wrapText="1"/>
    </xf>
    <xf numFmtId="44" fontId="1" fillId="0" borderId="17" xfId="1" applyFont="1" applyFill="1" applyBorder="1" applyAlignment="1">
      <alignment horizontal="center" vertical="center" wrapText="1"/>
    </xf>
    <xf numFmtId="44" fontId="1" fillId="0" borderId="18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top" wrapText="1" indent="2"/>
    </xf>
    <xf numFmtId="0" fontId="1" fillId="0" borderId="8" xfId="0" applyFont="1" applyFill="1" applyBorder="1" applyAlignment="1">
      <alignment horizontal="left" vertical="top" wrapText="1" indent="2"/>
    </xf>
    <xf numFmtId="0" fontId="1" fillId="0" borderId="7" xfId="0" applyFont="1" applyFill="1" applyBorder="1" applyAlignment="1">
      <alignment horizontal="left" vertical="top" wrapText="1" indent="2"/>
    </xf>
    <xf numFmtId="0" fontId="0" fillId="0" borderId="2" xfId="0" applyFill="1" applyBorder="1" applyAlignment="1">
      <alignment horizontal="left" vertical="top" wrapText="1" indent="6"/>
    </xf>
    <xf numFmtId="0" fontId="0" fillId="0" borderId="3" xfId="0" applyFill="1" applyBorder="1" applyAlignment="1">
      <alignment horizontal="left" vertical="top" wrapText="1" indent="6"/>
    </xf>
    <xf numFmtId="0" fontId="0" fillId="0" borderId="4" xfId="0" applyFill="1" applyBorder="1" applyAlignment="1">
      <alignment horizontal="left" vertical="top" wrapText="1" indent="6"/>
    </xf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2" fillId="3" borderId="8" xfId="0" applyFont="1" applyFill="1" applyBorder="1" applyAlignment="1">
      <alignment horizontal="left" vertical="top" wrapText="1" indent="3"/>
    </xf>
    <xf numFmtId="0" fontId="2" fillId="3" borderId="12" xfId="0" applyFont="1" applyFill="1" applyBorder="1" applyAlignment="1">
      <alignment horizontal="left" vertical="top" wrapText="1" indent="1"/>
    </xf>
    <xf numFmtId="0" fontId="2" fillId="3" borderId="8" xfId="0" applyFont="1" applyFill="1" applyBorder="1" applyAlignment="1">
      <alignment horizontal="left" vertical="top" wrapText="1" indent="1"/>
    </xf>
    <xf numFmtId="0" fontId="2" fillId="3" borderId="8" xfId="0" applyFont="1" applyFill="1" applyBorder="1" applyAlignment="1">
      <alignment horizontal="left" vertical="top" wrapText="1" indent="9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67818</xdr:colOff>
      <xdr:row>0</xdr:row>
      <xdr:rowOff>286511</xdr:rowOff>
    </xdr:from>
    <xdr:ext cx="3218815" cy="601980"/>
    <xdr:grpSp>
      <xdr:nvGrpSpPr>
        <xdr:cNvPr id="2" name="Group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799383" y="286511"/>
          <a:ext cx="3218815" cy="601980"/>
          <a:chOff x="0" y="0"/>
          <a:chExt cx="3218815" cy="601980"/>
        </a:xfrm>
      </xdr:grpSpPr>
      <xdr:sp macro="" textlink="">
        <xdr:nvSpPr>
          <xdr:cNvPr id="3" name="Shape 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16764" y="1523"/>
            <a:ext cx="3200400" cy="485140"/>
          </a:xfrm>
          <a:custGeom>
            <a:avLst/>
            <a:gdLst/>
            <a:ahLst/>
            <a:cxnLst/>
            <a:rect l="0" t="0" r="0" b="0"/>
            <a:pathLst>
              <a:path w="3200400" h="485140">
                <a:moveTo>
                  <a:pt x="0" y="484632"/>
                </a:moveTo>
                <a:lnTo>
                  <a:pt x="3200400" y="484632"/>
                </a:lnTo>
              </a:path>
              <a:path w="3200400" h="485140">
                <a:moveTo>
                  <a:pt x="0" y="387096"/>
                </a:moveTo>
                <a:lnTo>
                  <a:pt x="3200400" y="387096"/>
                </a:lnTo>
              </a:path>
              <a:path w="3200400" h="485140">
                <a:moveTo>
                  <a:pt x="0" y="291084"/>
                </a:moveTo>
                <a:lnTo>
                  <a:pt x="3200400" y="291084"/>
                </a:lnTo>
              </a:path>
              <a:path w="3200400" h="485140">
                <a:moveTo>
                  <a:pt x="0" y="193548"/>
                </a:moveTo>
                <a:lnTo>
                  <a:pt x="3200400" y="193548"/>
                </a:lnTo>
              </a:path>
              <a:path w="3200400" h="485140">
                <a:moveTo>
                  <a:pt x="0" y="96012"/>
                </a:moveTo>
                <a:lnTo>
                  <a:pt x="3200400" y="96012"/>
                </a:lnTo>
              </a:path>
              <a:path w="3200400" h="485140">
                <a:moveTo>
                  <a:pt x="0" y="0"/>
                </a:moveTo>
                <a:lnTo>
                  <a:pt x="3200400" y="0"/>
                </a:lnTo>
              </a:path>
            </a:pathLst>
          </a:custGeom>
          <a:ln w="3175">
            <a:solidFill>
              <a:srgbClr val="858585"/>
            </a:solidFill>
          </a:ln>
        </xdr:spPr>
      </xdr:sp>
      <xdr:sp macro="" textlink="">
        <xdr:nv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>
            <a:off x="16764" y="1524"/>
            <a:ext cx="0" cy="581025"/>
          </a:xfrm>
          <a:custGeom>
            <a:avLst/>
            <a:gdLst/>
            <a:ahLst/>
            <a:cxnLst/>
            <a:rect l="0" t="0" r="0" b="0"/>
            <a:pathLst>
              <a:path h="581025">
                <a:moveTo>
                  <a:pt x="0" y="580644"/>
                </a:moveTo>
                <a:lnTo>
                  <a:pt x="0" y="0"/>
                </a:lnTo>
              </a:path>
            </a:pathLst>
          </a:custGeom>
          <a:ln w="3175">
            <a:solidFill>
              <a:srgbClr val="858585"/>
            </a:solidFill>
          </a:ln>
        </xdr:spPr>
      </xdr:sp>
      <xdr:sp macro="" textlink="">
        <xdr:nvSpPr>
          <xdr:cNvPr id="5" name="Shape 5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0" y="1524"/>
            <a:ext cx="17145" cy="581025"/>
          </a:xfrm>
          <a:custGeom>
            <a:avLst/>
            <a:gdLst/>
            <a:ahLst/>
            <a:cxnLst/>
            <a:rect l="0" t="0" r="0" b="0"/>
            <a:pathLst>
              <a:path w="17145" h="581025">
                <a:moveTo>
                  <a:pt x="0" y="580643"/>
                </a:moveTo>
                <a:lnTo>
                  <a:pt x="16764" y="580643"/>
                </a:lnTo>
              </a:path>
              <a:path w="17145" h="581025">
                <a:moveTo>
                  <a:pt x="0" y="484631"/>
                </a:moveTo>
                <a:lnTo>
                  <a:pt x="16764" y="484631"/>
                </a:lnTo>
              </a:path>
              <a:path w="17145" h="581025">
                <a:moveTo>
                  <a:pt x="0" y="387095"/>
                </a:moveTo>
                <a:lnTo>
                  <a:pt x="16764" y="387095"/>
                </a:lnTo>
              </a:path>
              <a:path w="17145" h="581025">
                <a:moveTo>
                  <a:pt x="0" y="291083"/>
                </a:moveTo>
                <a:lnTo>
                  <a:pt x="16764" y="291083"/>
                </a:lnTo>
              </a:path>
              <a:path w="17145" h="581025">
                <a:moveTo>
                  <a:pt x="0" y="193547"/>
                </a:moveTo>
                <a:lnTo>
                  <a:pt x="16764" y="193547"/>
                </a:lnTo>
              </a:path>
              <a:path w="17145" h="581025">
                <a:moveTo>
                  <a:pt x="0" y="96011"/>
                </a:moveTo>
                <a:lnTo>
                  <a:pt x="16764" y="96011"/>
                </a:lnTo>
              </a:path>
              <a:path w="17145" h="581025">
                <a:moveTo>
                  <a:pt x="0" y="0"/>
                </a:moveTo>
                <a:lnTo>
                  <a:pt x="16764" y="0"/>
                </a:lnTo>
              </a:path>
            </a:pathLst>
          </a:custGeom>
          <a:ln w="3175">
            <a:solidFill>
              <a:srgbClr val="858585"/>
            </a:solidFill>
          </a:ln>
        </xdr:spPr>
      </xdr:sp>
      <xdr:sp macro="" textlink="">
        <xdr:nvSpPr>
          <xdr:cNvPr id="6" name="Shape 6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16764" y="582168"/>
            <a:ext cx="3200400" cy="0"/>
          </a:xfrm>
          <a:custGeom>
            <a:avLst/>
            <a:gdLst/>
            <a:ahLst/>
            <a:cxnLst/>
            <a:rect l="0" t="0" r="0" b="0"/>
            <a:pathLst>
              <a:path w="3200400">
                <a:moveTo>
                  <a:pt x="0" y="0"/>
                </a:moveTo>
                <a:lnTo>
                  <a:pt x="3200399" y="0"/>
                </a:lnTo>
              </a:path>
            </a:pathLst>
          </a:custGeom>
          <a:ln w="3175">
            <a:solidFill>
              <a:srgbClr val="858585"/>
            </a:solidFill>
          </a:ln>
        </xdr:spPr>
      </xdr:sp>
      <xdr:sp macro="" textlink="">
        <xdr:nvSpPr>
          <xdr:cNvPr id="7" name="Shape 7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16764" y="582168"/>
            <a:ext cx="3200400" cy="20320"/>
          </a:xfrm>
          <a:custGeom>
            <a:avLst/>
            <a:gdLst/>
            <a:ahLst/>
            <a:cxnLst/>
            <a:rect l="0" t="0" r="0" b="0"/>
            <a:pathLst>
              <a:path w="3200400" h="20320">
                <a:moveTo>
                  <a:pt x="0" y="0"/>
                </a:moveTo>
                <a:lnTo>
                  <a:pt x="0" y="19812"/>
                </a:lnTo>
              </a:path>
              <a:path w="3200400" h="20320">
                <a:moveTo>
                  <a:pt x="228600" y="0"/>
                </a:moveTo>
                <a:lnTo>
                  <a:pt x="228600" y="19812"/>
                </a:lnTo>
              </a:path>
              <a:path w="3200400" h="20320">
                <a:moveTo>
                  <a:pt x="457200" y="0"/>
                </a:moveTo>
                <a:lnTo>
                  <a:pt x="457200" y="19812"/>
                </a:lnTo>
              </a:path>
              <a:path w="3200400" h="20320">
                <a:moveTo>
                  <a:pt x="685800" y="0"/>
                </a:moveTo>
                <a:lnTo>
                  <a:pt x="685800" y="19812"/>
                </a:lnTo>
              </a:path>
              <a:path w="3200400" h="20320">
                <a:moveTo>
                  <a:pt x="914400" y="0"/>
                </a:moveTo>
                <a:lnTo>
                  <a:pt x="914400" y="19812"/>
                </a:lnTo>
              </a:path>
              <a:path w="3200400" h="20320">
                <a:moveTo>
                  <a:pt x="1143000" y="0"/>
                </a:moveTo>
                <a:lnTo>
                  <a:pt x="1143000" y="19812"/>
                </a:lnTo>
              </a:path>
              <a:path w="3200400" h="20320">
                <a:moveTo>
                  <a:pt x="1371600" y="0"/>
                </a:moveTo>
                <a:lnTo>
                  <a:pt x="1371600" y="19812"/>
                </a:lnTo>
              </a:path>
              <a:path w="3200400" h="20320">
                <a:moveTo>
                  <a:pt x="1600200" y="0"/>
                </a:moveTo>
                <a:lnTo>
                  <a:pt x="1600200" y="19812"/>
                </a:lnTo>
              </a:path>
              <a:path w="3200400" h="20320">
                <a:moveTo>
                  <a:pt x="1828800" y="0"/>
                </a:moveTo>
                <a:lnTo>
                  <a:pt x="1828800" y="19812"/>
                </a:lnTo>
              </a:path>
              <a:path w="3200400" h="20320">
                <a:moveTo>
                  <a:pt x="2057400" y="0"/>
                </a:moveTo>
                <a:lnTo>
                  <a:pt x="2057400" y="19812"/>
                </a:lnTo>
              </a:path>
              <a:path w="3200400" h="20320">
                <a:moveTo>
                  <a:pt x="2286000" y="0"/>
                </a:moveTo>
                <a:lnTo>
                  <a:pt x="2286000" y="19812"/>
                </a:lnTo>
              </a:path>
              <a:path w="3200400" h="20320">
                <a:moveTo>
                  <a:pt x="2514600" y="0"/>
                </a:moveTo>
                <a:lnTo>
                  <a:pt x="2514600" y="19812"/>
                </a:lnTo>
              </a:path>
              <a:path w="3200400" h="20320">
                <a:moveTo>
                  <a:pt x="2743200" y="0"/>
                </a:moveTo>
                <a:lnTo>
                  <a:pt x="2743200" y="19812"/>
                </a:lnTo>
              </a:path>
              <a:path w="3200400" h="20320">
                <a:moveTo>
                  <a:pt x="2971800" y="0"/>
                </a:moveTo>
                <a:lnTo>
                  <a:pt x="2971800" y="19812"/>
                </a:lnTo>
              </a:path>
              <a:path w="3200400" h="20320">
                <a:moveTo>
                  <a:pt x="3200400" y="0"/>
                </a:moveTo>
                <a:lnTo>
                  <a:pt x="3200400" y="19812"/>
                </a:lnTo>
              </a:path>
            </a:pathLst>
          </a:custGeom>
          <a:ln w="3175">
            <a:solidFill>
              <a:srgbClr val="858585"/>
            </a:solidFill>
          </a:ln>
        </xdr:spPr>
      </xdr:sp>
      <xdr:sp macro="" textlink="">
        <xdr:nvSpPr>
          <xdr:cNvPr id="8" name="Shape 8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131064" y="97536"/>
            <a:ext cx="2971800" cy="485140"/>
          </a:xfrm>
          <a:custGeom>
            <a:avLst/>
            <a:gdLst/>
            <a:ahLst/>
            <a:cxnLst/>
            <a:rect l="0" t="0" r="0" b="0"/>
            <a:pathLst>
              <a:path w="2971800" h="485140">
                <a:moveTo>
                  <a:pt x="0" y="484632"/>
                </a:moveTo>
                <a:lnTo>
                  <a:pt x="228600" y="475488"/>
                </a:lnTo>
                <a:lnTo>
                  <a:pt x="457200" y="461772"/>
                </a:lnTo>
                <a:lnTo>
                  <a:pt x="685800" y="441960"/>
                </a:lnTo>
                <a:lnTo>
                  <a:pt x="914400" y="419100"/>
                </a:lnTo>
                <a:lnTo>
                  <a:pt x="1143000" y="390144"/>
                </a:lnTo>
                <a:lnTo>
                  <a:pt x="1371600" y="338328"/>
                </a:lnTo>
                <a:lnTo>
                  <a:pt x="1600200" y="286512"/>
                </a:lnTo>
                <a:lnTo>
                  <a:pt x="1828800" y="237744"/>
                </a:lnTo>
                <a:lnTo>
                  <a:pt x="2057400" y="175260"/>
                </a:lnTo>
                <a:lnTo>
                  <a:pt x="2286000" y="117347"/>
                </a:lnTo>
                <a:lnTo>
                  <a:pt x="2514600" y="54864"/>
                </a:lnTo>
                <a:lnTo>
                  <a:pt x="2743200" y="18288"/>
                </a:lnTo>
                <a:lnTo>
                  <a:pt x="2971800" y="0"/>
                </a:lnTo>
              </a:path>
            </a:pathLst>
          </a:custGeom>
          <a:ln w="10668">
            <a:solidFill>
              <a:srgbClr val="497EBA"/>
            </a:solidFill>
          </a:ln>
        </xdr:spPr>
      </xdr:sp>
      <xdr:sp macro="" textlink="">
        <xdr:nvSpPr>
          <xdr:cNvPr id="9" name="Shape 9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>
          <a:xfrm>
            <a:off x="1188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2" y="25907"/>
                </a:moveTo>
                <a:lnTo>
                  <a:pt x="4572" y="25907"/>
                </a:lnTo>
                <a:lnTo>
                  <a:pt x="0" y="19811"/>
                </a:lnTo>
                <a:lnTo>
                  <a:pt x="0" y="4571"/>
                </a:lnTo>
                <a:lnTo>
                  <a:pt x="4572" y="0"/>
                </a:lnTo>
                <a:lnTo>
                  <a:pt x="19812" y="0"/>
                </a:lnTo>
                <a:lnTo>
                  <a:pt x="24384" y="4571"/>
                </a:lnTo>
                <a:lnTo>
                  <a:pt x="24384" y="12191"/>
                </a:lnTo>
                <a:lnTo>
                  <a:pt x="24384" y="19811"/>
                </a:lnTo>
                <a:lnTo>
                  <a:pt x="19812" y="25907"/>
                </a:lnTo>
                <a:close/>
              </a:path>
            </a:pathLst>
          </a:custGeom>
          <a:solidFill>
            <a:srgbClr val="4F80BC">
              <a:alpha val="50000"/>
            </a:srgbClr>
          </a:solidFill>
        </xdr:spPr>
      </xdr:sp>
      <xdr:sp macro="" textlink="">
        <xdr:nvSpPr>
          <xdr:cNvPr id="10" name="Shape 10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SpPr/>
        </xdr:nvSpPr>
        <xdr:spPr>
          <a:xfrm>
            <a:off x="1188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4" y="12191"/>
                </a:moveTo>
                <a:lnTo>
                  <a:pt x="24384" y="19811"/>
                </a:lnTo>
                <a:lnTo>
                  <a:pt x="19812" y="25907"/>
                </a:lnTo>
                <a:lnTo>
                  <a:pt x="12192" y="25907"/>
                </a:lnTo>
                <a:lnTo>
                  <a:pt x="4572" y="25907"/>
                </a:lnTo>
                <a:lnTo>
                  <a:pt x="0" y="19811"/>
                </a:lnTo>
                <a:lnTo>
                  <a:pt x="0" y="12191"/>
                </a:lnTo>
                <a:lnTo>
                  <a:pt x="0" y="4571"/>
                </a:lnTo>
                <a:lnTo>
                  <a:pt x="4572" y="0"/>
                </a:lnTo>
                <a:lnTo>
                  <a:pt x="12192" y="0"/>
                </a:lnTo>
                <a:lnTo>
                  <a:pt x="19812" y="0"/>
                </a:lnTo>
                <a:lnTo>
                  <a:pt x="24384" y="4571"/>
                </a:lnTo>
                <a:lnTo>
                  <a:pt x="24384" y="12191"/>
                </a:lnTo>
              </a:path>
            </a:pathLst>
          </a:custGeom>
          <a:ln w="3175">
            <a:solidFill>
              <a:srgbClr val="497EBA"/>
            </a:solidFill>
          </a:ln>
        </xdr:spPr>
      </xdr:sp>
      <xdr:sp macro="" textlink="">
        <xdr:nvSpPr>
          <xdr:cNvPr id="11" name="Shape 11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/>
        </xdr:nvSpPr>
        <xdr:spPr>
          <a:xfrm>
            <a:off x="347471" y="560832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2" y="25907"/>
                </a:moveTo>
                <a:lnTo>
                  <a:pt x="4572" y="25907"/>
                </a:lnTo>
                <a:lnTo>
                  <a:pt x="0" y="19811"/>
                </a:lnTo>
                <a:lnTo>
                  <a:pt x="0" y="6095"/>
                </a:lnTo>
                <a:lnTo>
                  <a:pt x="4572" y="0"/>
                </a:lnTo>
                <a:lnTo>
                  <a:pt x="19812" y="0"/>
                </a:lnTo>
                <a:lnTo>
                  <a:pt x="24384" y="6095"/>
                </a:lnTo>
                <a:lnTo>
                  <a:pt x="24384" y="13715"/>
                </a:lnTo>
                <a:lnTo>
                  <a:pt x="24384" y="19811"/>
                </a:lnTo>
                <a:lnTo>
                  <a:pt x="19812" y="25907"/>
                </a:lnTo>
                <a:close/>
              </a:path>
            </a:pathLst>
          </a:custGeom>
          <a:solidFill>
            <a:srgbClr val="4F80BC">
              <a:alpha val="50000"/>
            </a:srgbClr>
          </a:solidFill>
        </xdr:spPr>
      </xdr:sp>
      <xdr:sp macro="" textlink="">
        <xdr:nvSpPr>
          <xdr:cNvPr id="12" name="Shape 12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>
            <a:off x="347471" y="560832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4" y="13715"/>
                </a:moveTo>
                <a:lnTo>
                  <a:pt x="24384" y="19811"/>
                </a:lnTo>
                <a:lnTo>
                  <a:pt x="19812" y="25907"/>
                </a:lnTo>
                <a:lnTo>
                  <a:pt x="12192" y="25907"/>
                </a:lnTo>
                <a:lnTo>
                  <a:pt x="4572" y="25907"/>
                </a:lnTo>
                <a:lnTo>
                  <a:pt x="0" y="19811"/>
                </a:lnTo>
                <a:lnTo>
                  <a:pt x="0" y="13715"/>
                </a:lnTo>
                <a:lnTo>
                  <a:pt x="0" y="6095"/>
                </a:lnTo>
                <a:lnTo>
                  <a:pt x="4572" y="0"/>
                </a:lnTo>
                <a:lnTo>
                  <a:pt x="12192" y="0"/>
                </a:lnTo>
                <a:lnTo>
                  <a:pt x="19812" y="0"/>
                </a:lnTo>
                <a:lnTo>
                  <a:pt x="24384" y="6095"/>
                </a:lnTo>
                <a:lnTo>
                  <a:pt x="24384" y="13715"/>
                </a:lnTo>
              </a:path>
            </a:pathLst>
          </a:custGeom>
          <a:ln w="3175">
            <a:solidFill>
              <a:srgbClr val="497EBA"/>
            </a:solidFill>
          </a:ln>
        </xdr:spPr>
      </xdr:sp>
      <xdr:sp macro="" textlink="">
        <xdr:nvSpPr>
          <xdr:cNvPr id="13" name="Shape 13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/>
        </xdr:nvSpPr>
        <xdr:spPr>
          <a:xfrm>
            <a:off x="576071" y="547116"/>
            <a:ext cx="24765" cy="24765"/>
          </a:xfrm>
          <a:custGeom>
            <a:avLst/>
            <a:gdLst/>
            <a:ahLst/>
            <a:cxnLst/>
            <a:rect l="0" t="0" r="0" b="0"/>
            <a:pathLst>
              <a:path w="24765" h="24765">
                <a:moveTo>
                  <a:pt x="19812" y="24383"/>
                </a:moveTo>
                <a:lnTo>
                  <a:pt x="4572" y="24383"/>
                </a:lnTo>
                <a:lnTo>
                  <a:pt x="0" y="19811"/>
                </a:lnTo>
                <a:lnTo>
                  <a:pt x="0" y="4571"/>
                </a:lnTo>
                <a:lnTo>
                  <a:pt x="4572" y="0"/>
                </a:lnTo>
                <a:lnTo>
                  <a:pt x="19812" y="0"/>
                </a:lnTo>
                <a:lnTo>
                  <a:pt x="24384" y="4571"/>
                </a:lnTo>
                <a:lnTo>
                  <a:pt x="24384" y="12191"/>
                </a:lnTo>
                <a:lnTo>
                  <a:pt x="24384" y="19811"/>
                </a:lnTo>
                <a:lnTo>
                  <a:pt x="19812" y="24383"/>
                </a:lnTo>
                <a:close/>
              </a:path>
            </a:pathLst>
          </a:custGeom>
          <a:solidFill>
            <a:srgbClr val="4F80BC">
              <a:alpha val="50000"/>
            </a:srgbClr>
          </a:solidFill>
        </xdr:spPr>
      </xdr:sp>
      <xdr:sp macro="" textlink="">
        <xdr:nvSpPr>
          <xdr:cNvPr id="14" name="Shape 14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/>
        </xdr:nvSpPr>
        <xdr:spPr>
          <a:xfrm>
            <a:off x="576071" y="547116"/>
            <a:ext cx="24765" cy="24765"/>
          </a:xfrm>
          <a:custGeom>
            <a:avLst/>
            <a:gdLst/>
            <a:ahLst/>
            <a:cxnLst/>
            <a:rect l="0" t="0" r="0" b="0"/>
            <a:pathLst>
              <a:path w="24765" h="24765">
                <a:moveTo>
                  <a:pt x="24384" y="12191"/>
                </a:moveTo>
                <a:lnTo>
                  <a:pt x="24384" y="19811"/>
                </a:lnTo>
                <a:lnTo>
                  <a:pt x="19812" y="24383"/>
                </a:lnTo>
                <a:lnTo>
                  <a:pt x="12192" y="24383"/>
                </a:lnTo>
                <a:lnTo>
                  <a:pt x="4572" y="24383"/>
                </a:lnTo>
                <a:lnTo>
                  <a:pt x="0" y="19811"/>
                </a:lnTo>
                <a:lnTo>
                  <a:pt x="0" y="12191"/>
                </a:lnTo>
                <a:lnTo>
                  <a:pt x="0" y="4571"/>
                </a:lnTo>
                <a:lnTo>
                  <a:pt x="4572" y="0"/>
                </a:lnTo>
                <a:lnTo>
                  <a:pt x="12192" y="0"/>
                </a:lnTo>
                <a:lnTo>
                  <a:pt x="19812" y="0"/>
                </a:lnTo>
                <a:lnTo>
                  <a:pt x="24384" y="4571"/>
                </a:lnTo>
                <a:lnTo>
                  <a:pt x="24384" y="12191"/>
                </a:lnTo>
              </a:path>
            </a:pathLst>
          </a:custGeom>
          <a:ln w="3175">
            <a:solidFill>
              <a:srgbClr val="497EBA"/>
            </a:solidFill>
          </a:ln>
        </xdr:spPr>
      </xdr:sp>
      <xdr:sp macro="" textlink="">
        <xdr:nvSpPr>
          <xdr:cNvPr id="15" name="Shape 15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/>
        </xdr:nvSpPr>
        <xdr:spPr>
          <a:xfrm>
            <a:off x="804671" y="527304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2" y="25907"/>
                </a:moveTo>
                <a:lnTo>
                  <a:pt x="4572" y="25907"/>
                </a:lnTo>
                <a:lnTo>
                  <a:pt x="0" y="19811"/>
                </a:lnTo>
                <a:lnTo>
                  <a:pt x="0" y="6095"/>
                </a:lnTo>
                <a:lnTo>
                  <a:pt x="4572" y="0"/>
                </a:lnTo>
                <a:lnTo>
                  <a:pt x="19812" y="0"/>
                </a:lnTo>
                <a:lnTo>
                  <a:pt x="24384" y="6095"/>
                </a:lnTo>
                <a:lnTo>
                  <a:pt x="24384" y="13715"/>
                </a:lnTo>
                <a:lnTo>
                  <a:pt x="24384" y="19811"/>
                </a:lnTo>
                <a:lnTo>
                  <a:pt x="19812" y="25907"/>
                </a:lnTo>
                <a:close/>
              </a:path>
            </a:pathLst>
          </a:custGeom>
          <a:solidFill>
            <a:srgbClr val="4F80BC">
              <a:alpha val="50000"/>
            </a:srgbClr>
          </a:solidFill>
        </xdr:spPr>
      </xdr:sp>
      <xdr:sp macro="" textlink="">
        <xdr:nvSpPr>
          <xdr:cNvPr id="16" name="Shape 16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/>
        </xdr:nvSpPr>
        <xdr:spPr>
          <a:xfrm>
            <a:off x="804671" y="527304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4" y="13715"/>
                </a:moveTo>
                <a:lnTo>
                  <a:pt x="24384" y="19811"/>
                </a:lnTo>
                <a:lnTo>
                  <a:pt x="19812" y="25907"/>
                </a:lnTo>
                <a:lnTo>
                  <a:pt x="12192" y="25907"/>
                </a:lnTo>
                <a:lnTo>
                  <a:pt x="4572" y="25907"/>
                </a:lnTo>
                <a:lnTo>
                  <a:pt x="0" y="19811"/>
                </a:lnTo>
                <a:lnTo>
                  <a:pt x="0" y="13715"/>
                </a:lnTo>
                <a:lnTo>
                  <a:pt x="0" y="6095"/>
                </a:lnTo>
                <a:lnTo>
                  <a:pt x="4572" y="0"/>
                </a:lnTo>
                <a:lnTo>
                  <a:pt x="12192" y="0"/>
                </a:lnTo>
                <a:lnTo>
                  <a:pt x="19812" y="0"/>
                </a:lnTo>
                <a:lnTo>
                  <a:pt x="24384" y="6095"/>
                </a:lnTo>
                <a:lnTo>
                  <a:pt x="24384" y="13715"/>
                </a:lnTo>
              </a:path>
            </a:pathLst>
          </a:custGeom>
          <a:ln w="3175">
            <a:solidFill>
              <a:srgbClr val="497EBA"/>
            </a:solidFill>
          </a:ln>
        </xdr:spPr>
      </xdr:sp>
      <xdr:sp macro="" textlink="">
        <xdr:nvSpPr>
          <xdr:cNvPr id="17" name="Shape 17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/>
        </xdr:nvSpPr>
        <xdr:spPr>
          <a:xfrm>
            <a:off x="1033271" y="504444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1" y="25907"/>
                </a:moveTo>
                <a:lnTo>
                  <a:pt x="4571" y="25907"/>
                </a:lnTo>
                <a:lnTo>
                  <a:pt x="0" y="19811"/>
                </a:lnTo>
                <a:lnTo>
                  <a:pt x="0" y="6095"/>
                </a:lnTo>
                <a:lnTo>
                  <a:pt x="4571" y="0"/>
                </a:lnTo>
                <a:lnTo>
                  <a:pt x="19811" y="0"/>
                </a:lnTo>
                <a:lnTo>
                  <a:pt x="24383" y="6095"/>
                </a:lnTo>
                <a:lnTo>
                  <a:pt x="24383" y="12191"/>
                </a:lnTo>
                <a:lnTo>
                  <a:pt x="24383" y="19811"/>
                </a:lnTo>
                <a:lnTo>
                  <a:pt x="19811" y="25907"/>
                </a:lnTo>
                <a:close/>
              </a:path>
            </a:pathLst>
          </a:custGeom>
          <a:solidFill>
            <a:srgbClr val="4F80BC">
              <a:alpha val="50000"/>
            </a:srgbClr>
          </a:solidFill>
        </xdr:spPr>
      </xdr:sp>
      <xdr:sp macro="" textlink="">
        <xdr:nvSpPr>
          <xdr:cNvPr id="18" name="Shape 18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/>
        </xdr:nvSpPr>
        <xdr:spPr>
          <a:xfrm>
            <a:off x="1033271" y="504444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3" y="12191"/>
                </a:moveTo>
                <a:lnTo>
                  <a:pt x="24383" y="19811"/>
                </a:lnTo>
                <a:lnTo>
                  <a:pt x="19811" y="25907"/>
                </a:lnTo>
                <a:lnTo>
                  <a:pt x="12191" y="25907"/>
                </a:lnTo>
                <a:lnTo>
                  <a:pt x="4571" y="25907"/>
                </a:lnTo>
                <a:lnTo>
                  <a:pt x="0" y="19811"/>
                </a:lnTo>
                <a:lnTo>
                  <a:pt x="0" y="12191"/>
                </a:lnTo>
                <a:lnTo>
                  <a:pt x="0" y="6095"/>
                </a:lnTo>
                <a:lnTo>
                  <a:pt x="4571" y="0"/>
                </a:lnTo>
                <a:lnTo>
                  <a:pt x="12191" y="0"/>
                </a:lnTo>
                <a:lnTo>
                  <a:pt x="19811" y="0"/>
                </a:lnTo>
                <a:lnTo>
                  <a:pt x="24383" y="6095"/>
                </a:lnTo>
                <a:lnTo>
                  <a:pt x="24383" y="12191"/>
                </a:lnTo>
              </a:path>
            </a:pathLst>
          </a:custGeom>
          <a:ln w="3175">
            <a:solidFill>
              <a:srgbClr val="497EBA"/>
            </a:solidFill>
          </a:ln>
        </xdr:spPr>
      </xdr:sp>
      <xdr:sp macro="" textlink="">
        <xdr:nvSpPr>
          <xdr:cNvPr id="19" name="Shape 19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/>
        </xdr:nvSpPr>
        <xdr:spPr>
          <a:xfrm>
            <a:off x="1261871" y="475487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1" y="25907"/>
                </a:moveTo>
                <a:lnTo>
                  <a:pt x="4571" y="25907"/>
                </a:lnTo>
                <a:lnTo>
                  <a:pt x="0" y="19811"/>
                </a:lnTo>
                <a:lnTo>
                  <a:pt x="0" y="6095"/>
                </a:lnTo>
                <a:lnTo>
                  <a:pt x="4571" y="0"/>
                </a:lnTo>
                <a:lnTo>
                  <a:pt x="19811" y="0"/>
                </a:lnTo>
                <a:lnTo>
                  <a:pt x="24383" y="6095"/>
                </a:lnTo>
                <a:lnTo>
                  <a:pt x="24383" y="13715"/>
                </a:lnTo>
                <a:lnTo>
                  <a:pt x="24383" y="19811"/>
                </a:lnTo>
                <a:lnTo>
                  <a:pt x="19811" y="25907"/>
                </a:lnTo>
                <a:close/>
              </a:path>
            </a:pathLst>
          </a:custGeom>
          <a:solidFill>
            <a:srgbClr val="4F80BC">
              <a:alpha val="50000"/>
            </a:srgbClr>
          </a:solidFill>
        </xdr:spPr>
      </xdr:sp>
      <xdr:sp macro="" textlink="">
        <xdr:nvSpPr>
          <xdr:cNvPr id="20" name="Shape 20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/>
        </xdr:nvSpPr>
        <xdr:spPr>
          <a:xfrm>
            <a:off x="1261871" y="475487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3" y="13715"/>
                </a:moveTo>
                <a:lnTo>
                  <a:pt x="24383" y="19811"/>
                </a:lnTo>
                <a:lnTo>
                  <a:pt x="19811" y="25907"/>
                </a:lnTo>
                <a:lnTo>
                  <a:pt x="12191" y="25907"/>
                </a:lnTo>
                <a:lnTo>
                  <a:pt x="4571" y="25907"/>
                </a:lnTo>
                <a:lnTo>
                  <a:pt x="0" y="19811"/>
                </a:lnTo>
                <a:lnTo>
                  <a:pt x="0" y="13715"/>
                </a:lnTo>
                <a:lnTo>
                  <a:pt x="0" y="6095"/>
                </a:lnTo>
                <a:lnTo>
                  <a:pt x="4571" y="0"/>
                </a:lnTo>
                <a:lnTo>
                  <a:pt x="12191" y="0"/>
                </a:lnTo>
                <a:lnTo>
                  <a:pt x="19811" y="0"/>
                </a:lnTo>
                <a:lnTo>
                  <a:pt x="24383" y="6095"/>
                </a:lnTo>
                <a:lnTo>
                  <a:pt x="24383" y="13715"/>
                </a:lnTo>
              </a:path>
            </a:pathLst>
          </a:custGeom>
          <a:ln w="3175">
            <a:solidFill>
              <a:srgbClr val="497EBA"/>
            </a:solidFill>
          </a:ln>
        </xdr:spPr>
      </xdr:sp>
      <xdr:sp macro="" textlink="">
        <xdr:nvSpPr>
          <xdr:cNvPr id="21" name="Shape 21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/>
        </xdr:nvSpPr>
        <xdr:spPr>
          <a:xfrm>
            <a:off x="1490471" y="423672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1" y="25907"/>
                </a:moveTo>
                <a:lnTo>
                  <a:pt x="4571" y="25907"/>
                </a:lnTo>
                <a:lnTo>
                  <a:pt x="0" y="19811"/>
                </a:lnTo>
                <a:lnTo>
                  <a:pt x="0" y="4571"/>
                </a:lnTo>
                <a:lnTo>
                  <a:pt x="4571" y="0"/>
                </a:lnTo>
                <a:lnTo>
                  <a:pt x="19811" y="0"/>
                </a:lnTo>
                <a:lnTo>
                  <a:pt x="24383" y="4571"/>
                </a:lnTo>
                <a:lnTo>
                  <a:pt x="24383" y="12191"/>
                </a:lnTo>
                <a:lnTo>
                  <a:pt x="24383" y="19811"/>
                </a:lnTo>
                <a:lnTo>
                  <a:pt x="19811" y="25907"/>
                </a:lnTo>
                <a:close/>
              </a:path>
            </a:pathLst>
          </a:custGeom>
          <a:solidFill>
            <a:srgbClr val="4F80BC">
              <a:alpha val="50000"/>
            </a:srgbClr>
          </a:solidFill>
        </xdr:spPr>
      </xdr:sp>
      <xdr:sp macro="" textlink="">
        <xdr:nvSpPr>
          <xdr:cNvPr id="22" name="Shape 22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SpPr/>
        </xdr:nvSpPr>
        <xdr:spPr>
          <a:xfrm>
            <a:off x="1490471" y="423672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3" y="12191"/>
                </a:moveTo>
                <a:lnTo>
                  <a:pt x="24383" y="19811"/>
                </a:lnTo>
                <a:lnTo>
                  <a:pt x="19811" y="25907"/>
                </a:lnTo>
                <a:lnTo>
                  <a:pt x="12191" y="25907"/>
                </a:lnTo>
                <a:lnTo>
                  <a:pt x="4571" y="25907"/>
                </a:lnTo>
                <a:lnTo>
                  <a:pt x="0" y="19811"/>
                </a:lnTo>
                <a:lnTo>
                  <a:pt x="0" y="12191"/>
                </a:lnTo>
                <a:lnTo>
                  <a:pt x="0" y="4571"/>
                </a:lnTo>
                <a:lnTo>
                  <a:pt x="4571" y="0"/>
                </a:lnTo>
                <a:lnTo>
                  <a:pt x="12191" y="0"/>
                </a:lnTo>
                <a:lnTo>
                  <a:pt x="19811" y="0"/>
                </a:lnTo>
                <a:lnTo>
                  <a:pt x="24383" y="4571"/>
                </a:lnTo>
                <a:lnTo>
                  <a:pt x="24383" y="12191"/>
                </a:lnTo>
              </a:path>
            </a:pathLst>
          </a:custGeom>
          <a:ln w="3175">
            <a:solidFill>
              <a:srgbClr val="497EBA"/>
            </a:solidFill>
          </a:ln>
        </xdr:spPr>
      </xdr:sp>
      <xdr:sp macro="" textlink="">
        <xdr:nvSpPr>
          <xdr:cNvPr id="23" name="Shape 23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/>
        </xdr:nvSpPr>
        <xdr:spPr>
          <a:xfrm>
            <a:off x="1719071" y="37185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1" y="25908"/>
                </a:moveTo>
                <a:lnTo>
                  <a:pt x="4571" y="25908"/>
                </a:lnTo>
                <a:lnTo>
                  <a:pt x="0" y="19812"/>
                </a:lnTo>
                <a:lnTo>
                  <a:pt x="0" y="4572"/>
                </a:lnTo>
                <a:lnTo>
                  <a:pt x="4571" y="0"/>
                </a:lnTo>
                <a:lnTo>
                  <a:pt x="19811" y="0"/>
                </a:lnTo>
                <a:lnTo>
                  <a:pt x="24383" y="4572"/>
                </a:lnTo>
                <a:lnTo>
                  <a:pt x="24383" y="12192"/>
                </a:lnTo>
                <a:lnTo>
                  <a:pt x="24383" y="19812"/>
                </a:lnTo>
                <a:lnTo>
                  <a:pt x="19811" y="25908"/>
                </a:lnTo>
                <a:close/>
              </a:path>
            </a:pathLst>
          </a:custGeom>
          <a:solidFill>
            <a:srgbClr val="4F80BC">
              <a:alpha val="50000"/>
            </a:srgbClr>
          </a:solidFill>
        </xdr:spPr>
      </xdr:sp>
      <xdr:sp macro="" textlink="">
        <xdr:nvSpPr>
          <xdr:cNvPr id="24" name="Shape 24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/>
        </xdr:nvSpPr>
        <xdr:spPr>
          <a:xfrm>
            <a:off x="1719071" y="37185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3" y="12192"/>
                </a:moveTo>
                <a:lnTo>
                  <a:pt x="24383" y="19812"/>
                </a:lnTo>
                <a:lnTo>
                  <a:pt x="19811" y="25908"/>
                </a:lnTo>
                <a:lnTo>
                  <a:pt x="12191" y="25908"/>
                </a:lnTo>
                <a:lnTo>
                  <a:pt x="4571" y="25908"/>
                </a:lnTo>
                <a:lnTo>
                  <a:pt x="0" y="19812"/>
                </a:lnTo>
                <a:lnTo>
                  <a:pt x="0" y="12192"/>
                </a:lnTo>
                <a:lnTo>
                  <a:pt x="0" y="4572"/>
                </a:lnTo>
                <a:lnTo>
                  <a:pt x="4571" y="0"/>
                </a:lnTo>
                <a:lnTo>
                  <a:pt x="12191" y="0"/>
                </a:lnTo>
                <a:lnTo>
                  <a:pt x="19811" y="0"/>
                </a:lnTo>
                <a:lnTo>
                  <a:pt x="24383" y="4572"/>
                </a:lnTo>
                <a:lnTo>
                  <a:pt x="24383" y="12192"/>
                </a:lnTo>
              </a:path>
            </a:pathLst>
          </a:custGeom>
          <a:ln w="3175">
            <a:solidFill>
              <a:srgbClr val="497EBA"/>
            </a:solidFill>
          </a:ln>
        </xdr:spPr>
      </xdr:sp>
      <xdr:sp macro="" textlink="">
        <xdr:nvSpPr>
          <xdr:cNvPr id="25" name="Shape 25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/>
        </xdr:nvSpPr>
        <xdr:spPr>
          <a:xfrm>
            <a:off x="1947671" y="321564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1" y="25908"/>
                </a:moveTo>
                <a:lnTo>
                  <a:pt x="4571" y="25908"/>
                </a:lnTo>
                <a:lnTo>
                  <a:pt x="0" y="19812"/>
                </a:lnTo>
                <a:lnTo>
                  <a:pt x="0" y="6096"/>
                </a:lnTo>
                <a:lnTo>
                  <a:pt x="4571" y="0"/>
                </a:lnTo>
                <a:lnTo>
                  <a:pt x="19811" y="0"/>
                </a:lnTo>
                <a:lnTo>
                  <a:pt x="24383" y="6096"/>
                </a:lnTo>
                <a:lnTo>
                  <a:pt x="24383" y="13716"/>
                </a:lnTo>
                <a:lnTo>
                  <a:pt x="24383" y="19812"/>
                </a:lnTo>
                <a:lnTo>
                  <a:pt x="19811" y="25908"/>
                </a:lnTo>
                <a:close/>
              </a:path>
            </a:pathLst>
          </a:custGeom>
          <a:solidFill>
            <a:srgbClr val="4F80BC">
              <a:alpha val="50000"/>
            </a:srgbClr>
          </a:solidFill>
        </xdr:spPr>
      </xdr:sp>
      <xdr:sp macro="" textlink="">
        <xdr:nvSpPr>
          <xdr:cNvPr id="26" name="Shape 26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SpPr/>
        </xdr:nvSpPr>
        <xdr:spPr>
          <a:xfrm>
            <a:off x="1947671" y="321564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3" y="13716"/>
                </a:moveTo>
                <a:lnTo>
                  <a:pt x="24383" y="19812"/>
                </a:lnTo>
                <a:lnTo>
                  <a:pt x="19811" y="25908"/>
                </a:lnTo>
                <a:lnTo>
                  <a:pt x="12191" y="25908"/>
                </a:lnTo>
                <a:lnTo>
                  <a:pt x="4571" y="25908"/>
                </a:lnTo>
                <a:lnTo>
                  <a:pt x="0" y="19812"/>
                </a:lnTo>
                <a:lnTo>
                  <a:pt x="0" y="13716"/>
                </a:lnTo>
                <a:lnTo>
                  <a:pt x="0" y="6096"/>
                </a:lnTo>
                <a:lnTo>
                  <a:pt x="4571" y="0"/>
                </a:lnTo>
                <a:lnTo>
                  <a:pt x="12191" y="0"/>
                </a:lnTo>
                <a:lnTo>
                  <a:pt x="19811" y="0"/>
                </a:lnTo>
                <a:lnTo>
                  <a:pt x="24383" y="6096"/>
                </a:lnTo>
                <a:lnTo>
                  <a:pt x="24383" y="13716"/>
                </a:lnTo>
              </a:path>
            </a:pathLst>
          </a:custGeom>
          <a:ln w="3175">
            <a:solidFill>
              <a:srgbClr val="497EBA"/>
            </a:solidFill>
          </a:ln>
        </xdr:spPr>
      </xdr:sp>
      <xdr:sp macro="" textlink="">
        <xdr:nvSpPr>
          <xdr:cNvPr id="27" name="Shape 27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SpPr/>
        </xdr:nvSpPr>
        <xdr:spPr>
          <a:xfrm>
            <a:off x="2176271" y="260604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1" y="25908"/>
                </a:moveTo>
                <a:lnTo>
                  <a:pt x="4571" y="25908"/>
                </a:lnTo>
                <a:lnTo>
                  <a:pt x="0" y="19812"/>
                </a:lnTo>
                <a:lnTo>
                  <a:pt x="0" y="6096"/>
                </a:lnTo>
                <a:lnTo>
                  <a:pt x="4571" y="0"/>
                </a:lnTo>
                <a:lnTo>
                  <a:pt x="19811" y="0"/>
                </a:lnTo>
                <a:lnTo>
                  <a:pt x="24383" y="6096"/>
                </a:lnTo>
                <a:lnTo>
                  <a:pt x="24383" y="12192"/>
                </a:lnTo>
                <a:lnTo>
                  <a:pt x="24383" y="19812"/>
                </a:lnTo>
                <a:lnTo>
                  <a:pt x="19811" y="25908"/>
                </a:lnTo>
                <a:close/>
              </a:path>
            </a:pathLst>
          </a:custGeom>
          <a:solidFill>
            <a:srgbClr val="4F80BC">
              <a:alpha val="50000"/>
            </a:srgbClr>
          </a:solidFill>
        </xdr:spPr>
      </xdr:sp>
      <xdr:sp macro="" textlink="">
        <xdr:nvSpPr>
          <xdr:cNvPr id="28" name="Shape 28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SpPr/>
        </xdr:nvSpPr>
        <xdr:spPr>
          <a:xfrm>
            <a:off x="2176271" y="260604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3" y="12192"/>
                </a:moveTo>
                <a:lnTo>
                  <a:pt x="24383" y="19812"/>
                </a:lnTo>
                <a:lnTo>
                  <a:pt x="19811" y="25908"/>
                </a:lnTo>
                <a:lnTo>
                  <a:pt x="12191" y="25908"/>
                </a:lnTo>
                <a:lnTo>
                  <a:pt x="4571" y="25908"/>
                </a:lnTo>
                <a:lnTo>
                  <a:pt x="0" y="19812"/>
                </a:lnTo>
                <a:lnTo>
                  <a:pt x="0" y="12192"/>
                </a:lnTo>
                <a:lnTo>
                  <a:pt x="0" y="6096"/>
                </a:lnTo>
                <a:lnTo>
                  <a:pt x="4571" y="0"/>
                </a:lnTo>
                <a:lnTo>
                  <a:pt x="12191" y="0"/>
                </a:lnTo>
                <a:lnTo>
                  <a:pt x="19811" y="0"/>
                </a:lnTo>
                <a:lnTo>
                  <a:pt x="24383" y="6096"/>
                </a:lnTo>
                <a:lnTo>
                  <a:pt x="24383" y="12192"/>
                </a:lnTo>
              </a:path>
            </a:pathLst>
          </a:custGeom>
          <a:ln w="3175">
            <a:solidFill>
              <a:srgbClr val="497EBA"/>
            </a:solidFill>
          </a:ln>
        </xdr:spPr>
      </xdr:sp>
      <xdr:sp macro="" textlink="">
        <xdr:nvSpPr>
          <xdr:cNvPr id="29" name="Shape 29"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SpPr/>
        </xdr:nvSpPr>
        <xdr:spPr>
          <a:xfrm>
            <a:off x="2404871" y="202692"/>
            <a:ext cx="24765" cy="24765"/>
          </a:xfrm>
          <a:custGeom>
            <a:avLst/>
            <a:gdLst/>
            <a:ahLst/>
            <a:cxnLst/>
            <a:rect l="0" t="0" r="0" b="0"/>
            <a:pathLst>
              <a:path w="24765" h="24765">
                <a:moveTo>
                  <a:pt x="19811" y="24384"/>
                </a:moveTo>
                <a:lnTo>
                  <a:pt x="4571" y="24384"/>
                </a:lnTo>
                <a:lnTo>
                  <a:pt x="0" y="19812"/>
                </a:lnTo>
                <a:lnTo>
                  <a:pt x="0" y="4572"/>
                </a:lnTo>
                <a:lnTo>
                  <a:pt x="4571" y="0"/>
                </a:lnTo>
                <a:lnTo>
                  <a:pt x="19811" y="0"/>
                </a:lnTo>
                <a:lnTo>
                  <a:pt x="24383" y="4572"/>
                </a:lnTo>
                <a:lnTo>
                  <a:pt x="24383" y="12192"/>
                </a:lnTo>
                <a:lnTo>
                  <a:pt x="24383" y="19812"/>
                </a:lnTo>
                <a:lnTo>
                  <a:pt x="19811" y="24384"/>
                </a:lnTo>
                <a:close/>
              </a:path>
            </a:pathLst>
          </a:custGeom>
          <a:solidFill>
            <a:srgbClr val="4F80BC">
              <a:alpha val="50000"/>
            </a:srgbClr>
          </a:solidFill>
        </xdr:spPr>
      </xdr:sp>
      <xdr:sp macro="" textlink="">
        <xdr:nvSpPr>
          <xdr:cNvPr id="30" name="Shape 30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SpPr/>
        </xdr:nvSpPr>
        <xdr:spPr>
          <a:xfrm>
            <a:off x="2404871" y="202692"/>
            <a:ext cx="24765" cy="24765"/>
          </a:xfrm>
          <a:custGeom>
            <a:avLst/>
            <a:gdLst/>
            <a:ahLst/>
            <a:cxnLst/>
            <a:rect l="0" t="0" r="0" b="0"/>
            <a:pathLst>
              <a:path w="24765" h="24765">
                <a:moveTo>
                  <a:pt x="24383" y="12192"/>
                </a:moveTo>
                <a:lnTo>
                  <a:pt x="24383" y="19812"/>
                </a:lnTo>
                <a:lnTo>
                  <a:pt x="19811" y="24384"/>
                </a:lnTo>
                <a:lnTo>
                  <a:pt x="12191" y="24384"/>
                </a:lnTo>
                <a:lnTo>
                  <a:pt x="4571" y="24384"/>
                </a:lnTo>
                <a:lnTo>
                  <a:pt x="0" y="19812"/>
                </a:lnTo>
                <a:lnTo>
                  <a:pt x="0" y="12192"/>
                </a:lnTo>
                <a:lnTo>
                  <a:pt x="0" y="4572"/>
                </a:lnTo>
                <a:lnTo>
                  <a:pt x="4571" y="0"/>
                </a:lnTo>
                <a:lnTo>
                  <a:pt x="12191" y="0"/>
                </a:lnTo>
                <a:lnTo>
                  <a:pt x="19811" y="0"/>
                </a:lnTo>
                <a:lnTo>
                  <a:pt x="24383" y="4572"/>
                </a:lnTo>
                <a:lnTo>
                  <a:pt x="24383" y="12192"/>
                </a:lnTo>
              </a:path>
            </a:pathLst>
          </a:custGeom>
          <a:ln w="3175">
            <a:solidFill>
              <a:srgbClr val="497EBA"/>
            </a:solidFill>
          </a:ln>
        </xdr:spPr>
      </xdr:sp>
      <xdr:sp macro="" textlink="">
        <xdr:nvSpPr>
          <xdr:cNvPr id="31" name="Shape 31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SpPr/>
        </xdr:nvSpPr>
        <xdr:spPr>
          <a:xfrm>
            <a:off x="2633471" y="140208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1" y="25908"/>
                </a:moveTo>
                <a:lnTo>
                  <a:pt x="4571" y="25908"/>
                </a:lnTo>
                <a:lnTo>
                  <a:pt x="0" y="19812"/>
                </a:lnTo>
                <a:lnTo>
                  <a:pt x="0" y="6096"/>
                </a:lnTo>
                <a:lnTo>
                  <a:pt x="4571" y="0"/>
                </a:lnTo>
                <a:lnTo>
                  <a:pt x="19811" y="0"/>
                </a:lnTo>
                <a:lnTo>
                  <a:pt x="24383" y="6096"/>
                </a:lnTo>
                <a:lnTo>
                  <a:pt x="24383" y="13716"/>
                </a:lnTo>
                <a:lnTo>
                  <a:pt x="24383" y="19812"/>
                </a:lnTo>
                <a:lnTo>
                  <a:pt x="19811" y="25908"/>
                </a:lnTo>
                <a:close/>
              </a:path>
            </a:pathLst>
          </a:custGeom>
          <a:solidFill>
            <a:srgbClr val="4F80BC">
              <a:alpha val="50000"/>
            </a:srgbClr>
          </a:solidFill>
        </xdr:spPr>
      </xdr:sp>
      <xdr:sp macro="" textlink="">
        <xdr:nvSpPr>
          <xdr:cNvPr id="32" name="Shape 32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SpPr/>
        </xdr:nvSpPr>
        <xdr:spPr>
          <a:xfrm>
            <a:off x="2633471" y="140208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3" y="13716"/>
                </a:moveTo>
                <a:lnTo>
                  <a:pt x="24383" y="19812"/>
                </a:lnTo>
                <a:lnTo>
                  <a:pt x="19811" y="25908"/>
                </a:lnTo>
                <a:lnTo>
                  <a:pt x="12191" y="25908"/>
                </a:lnTo>
                <a:lnTo>
                  <a:pt x="4571" y="25908"/>
                </a:lnTo>
                <a:lnTo>
                  <a:pt x="0" y="19812"/>
                </a:lnTo>
                <a:lnTo>
                  <a:pt x="0" y="13716"/>
                </a:lnTo>
                <a:lnTo>
                  <a:pt x="0" y="6096"/>
                </a:lnTo>
                <a:lnTo>
                  <a:pt x="4571" y="0"/>
                </a:lnTo>
                <a:lnTo>
                  <a:pt x="12191" y="0"/>
                </a:lnTo>
                <a:lnTo>
                  <a:pt x="19811" y="0"/>
                </a:lnTo>
                <a:lnTo>
                  <a:pt x="24383" y="6096"/>
                </a:lnTo>
                <a:lnTo>
                  <a:pt x="24383" y="13716"/>
                </a:lnTo>
              </a:path>
            </a:pathLst>
          </a:custGeom>
          <a:ln w="3175">
            <a:solidFill>
              <a:srgbClr val="497EBA"/>
            </a:solidFill>
          </a:ln>
        </xdr:spPr>
      </xdr:sp>
      <xdr:sp macro="" textlink="">
        <xdr:nvSpPr>
          <xdr:cNvPr id="33" name="Shape 33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/>
        </xdr:nvSpPr>
        <xdr:spPr>
          <a:xfrm>
            <a:off x="2862071" y="103632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1" y="25908"/>
                </a:moveTo>
                <a:lnTo>
                  <a:pt x="4571" y="25908"/>
                </a:lnTo>
                <a:lnTo>
                  <a:pt x="0" y="19812"/>
                </a:lnTo>
                <a:lnTo>
                  <a:pt x="0" y="4572"/>
                </a:lnTo>
                <a:lnTo>
                  <a:pt x="4571" y="0"/>
                </a:lnTo>
                <a:lnTo>
                  <a:pt x="19811" y="0"/>
                </a:lnTo>
                <a:lnTo>
                  <a:pt x="24383" y="4572"/>
                </a:lnTo>
                <a:lnTo>
                  <a:pt x="24383" y="12192"/>
                </a:lnTo>
                <a:lnTo>
                  <a:pt x="24383" y="19812"/>
                </a:lnTo>
                <a:lnTo>
                  <a:pt x="19811" y="25908"/>
                </a:lnTo>
                <a:close/>
              </a:path>
            </a:pathLst>
          </a:custGeom>
          <a:solidFill>
            <a:srgbClr val="4F80BC">
              <a:alpha val="50000"/>
            </a:srgbClr>
          </a:solidFill>
        </xdr:spPr>
      </xdr:sp>
      <xdr:sp macro="" textlink="">
        <xdr:nvSpPr>
          <xdr:cNvPr id="34" name="Shape 34">
            <a:extLst>
              <a:ext uri="{FF2B5EF4-FFF2-40B4-BE49-F238E27FC236}">
                <a16:creationId xmlns:a16="http://schemas.microsoft.com/office/drawing/2014/main" id="{00000000-0008-0000-0000-000022000000}"/>
              </a:ext>
            </a:extLst>
          </xdr:cNvPr>
          <xdr:cNvSpPr/>
        </xdr:nvSpPr>
        <xdr:spPr>
          <a:xfrm>
            <a:off x="2862071" y="103632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3" y="12192"/>
                </a:moveTo>
                <a:lnTo>
                  <a:pt x="24383" y="19812"/>
                </a:lnTo>
                <a:lnTo>
                  <a:pt x="19811" y="25908"/>
                </a:lnTo>
                <a:lnTo>
                  <a:pt x="12191" y="25908"/>
                </a:lnTo>
                <a:lnTo>
                  <a:pt x="4571" y="25908"/>
                </a:lnTo>
                <a:lnTo>
                  <a:pt x="0" y="19812"/>
                </a:lnTo>
                <a:lnTo>
                  <a:pt x="0" y="12192"/>
                </a:lnTo>
                <a:lnTo>
                  <a:pt x="0" y="4572"/>
                </a:lnTo>
                <a:lnTo>
                  <a:pt x="4571" y="0"/>
                </a:lnTo>
                <a:lnTo>
                  <a:pt x="12191" y="0"/>
                </a:lnTo>
                <a:lnTo>
                  <a:pt x="19811" y="0"/>
                </a:lnTo>
                <a:lnTo>
                  <a:pt x="24383" y="4572"/>
                </a:lnTo>
                <a:lnTo>
                  <a:pt x="24383" y="12192"/>
                </a:lnTo>
              </a:path>
            </a:pathLst>
          </a:custGeom>
          <a:ln w="3175">
            <a:solidFill>
              <a:srgbClr val="497EBA"/>
            </a:solidFill>
          </a:ln>
        </xdr:spPr>
      </xdr:sp>
      <xdr:sp macro="" textlink="">
        <xdr:nvSpPr>
          <xdr:cNvPr id="35" name="Shape 35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SpPr/>
        </xdr:nvSpPr>
        <xdr:spPr>
          <a:xfrm>
            <a:off x="3090671" y="85344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1" y="25908"/>
                </a:moveTo>
                <a:lnTo>
                  <a:pt x="4571" y="25908"/>
                </a:lnTo>
                <a:lnTo>
                  <a:pt x="0" y="19812"/>
                </a:lnTo>
                <a:lnTo>
                  <a:pt x="0" y="6096"/>
                </a:lnTo>
                <a:lnTo>
                  <a:pt x="4571" y="0"/>
                </a:lnTo>
                <a:lnTo>
                  <a:pt x="19811" y="0"/>
                </a:lnTo>
                <a:lnTo>
                  <a:pt x="24383" y="6096"/>
                </a:lnTo>
                <a:lnTo>
                  <a:pt x="24383" y="13716"/>
                </a:lnTo>
                <a:lnTo>
                  <a:pt x="24383" y="19812"/>
                </a:lnTo>
                <a:lnTo>
                  <a:pt x="19811" y="25908"/>
                </a:lnTo>
                <a:close/>
              </a:path>
            </a:pathLst>
          </a:custGeom>
          <a:solidFill>
            <a:srgbClr val="4F80BC">
              <a:alpha val="50000"/>
            </a:srgbClr>
          </a:solidFill>
        </xdr:spPr>
      </xdr:sp>
      <xdr:sp macro="" textlink="">
        <xdr:nvSpPr>
          <xdr:cNvPr id="36" name="Shape 36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/>
        </xdr:nvSpPr>
        <xdr:spPr>
          <a:xfrm>
            <a:off x="3090671" y="85344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3" y="13716"/>
                </a:moveTo>
                <a:lnTo>
                  <a:pt x="24383" y="19812"/>
                </a:lnTo>
                <a:lnTo>
                  <a:pt x="19811" y="25908"/>
                </a:lnTo>
                <a:lnTo>
                  <a:pt x="12191" y="25908"/>
                </a:lnTo>
                <a:lnTo>
                  <a:pt x="4571" y="25908"/>
                </a:lnTo>
                <a:lnTo>
                  <a:pt x="0" y="19812"/>
                </a:lnTo>
                <a:lnTo>
                  <a:pt x="0" y="13716"/>
                </a:lnTo>
                <a:lnTo>
                  <a:pt x="0" y="6096"/>
                </a:lnTo>
                <a:lnTo>
                  <a:pt x="4571" y="0"/>
                </a:lnTo>
                <a:lnTo>
                  <a:pt x="12191" y="0"/>
                </a:lnTo>
                <a:lnTo>
                  <a:pt x="19811" y="0"/>
                </a:lnTo>
                <a:lnTo>
                  <a:pt x="24383" y="6096"/>
                </a:lnTo>
                <a:lnTo>
                  <a:pt x="24383" y="13716"/>
                </a:lnTo>
              </a:path>
            </a:pathLst>
          </a:custGeom>
          <a:ln w="3175">
            <a:solidFill>
              <a:srgbClr val="497EBA"/>
            </a:solidFill>
          </a:ln>
        </xdr:spPr>
      </xdr:sp>
      <xdr:sp macro="" textlink="">
        <xdr:nvSpPr>
          <xdr:cNvPr id="37" name="Shape 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/>
        </xdr:nvSpPr>
        <xdr:spPr>
          <a:xfrm>
            <a:off x="131064" y="582168"/>
            <a:ext cx="2971800" cy="0"/>
          </a:xfrm>
          <a:custGeom>
            <a:avLst/>
            <a:gdLst/>
            <a:ahLst/>
            <a:cxnLst/>
            <a:rect l="0" t="0" r="0" b="0"/>
            <a:pathLst>
              <a:path w="2971800">
                <a:moveTo>
                  <a:pt x="0" y="0"/>
                </a:moveTo>
                <a:lnTo>
                  <a:pt x="0" y="0"/>
                </a:lnTo>
                <a:lnTo>
                  <a:pt x="2743200" y="0"/>
                </a:lnTo>
                <a:lnTo>
                  <a:pt x="2971800" y="0"/>
                </a:lnTo>
              </a:path>
            </a:pathLst>
          </a:custGeom>
          <a:ln w="10668">
            <a:solidFill>
              <a:srgbClr val="BD4B48"/>
            </a:solidFill>
          </a:ln>
        </xdr:spPr>
      </xdr:sp>
      <xdr:sp macro="" textlink="">
        <xdr:nvSpPr>
          <xdr:cNvPr id="38" name="Shape 38">
            <a:extLst>
              <a:ext uri="{FF2B5EF4-FFF2-40B4-BE49-F238E27FC236}">
                <a16:creationId xmlns:a16="http://schemas.microsoft.com/office/drawing/2014/main" id="{00000000-0008-0000-0000-000026000000}"/>
              </a:ext>
            </a:extLst>
          </xdr:cNvPr>
          <xdr:cNvSpPr/>
        </xdr:nvSpPr>
        <xdr:spPr>
          <a:xfrm>
            <a:off x="1188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2" y="25907"/>
                </a:moveTo>
                <a:lnTo>
                  <a:pt x="4572" y="25907"/>
                </a:lnTo>
                <a:lnTo>
                  <a:pt x="0" y="19811"/>
                </a:lnTo>
                <a:lnTo>
                  <a:pt x="0" y="4571"/>
                </a:lnTo>
                <a:lnTo>
                  <a:pt x="4572" y="0"/>
                </a:lnTo>
                <a:lnTo>
                  <a:pt x="19812" y="0"/>
                </a:lnTo>
                <a:lnTo>
                  <a:pt x="24384" y="4571"/>
                </a:lnTo>
                <a:lnTo>
                  <a:pt x="24384" y="12191"/>
                </a:lnTo>
                <a:lnTo>
                  <a:pt x="24384" y="19811"/>
                </a:lnTo>
                <a:lnTo>
                  <a:pt x="19812" y="25907"/>
                </a:lnTo>
                <a:close/>
              </a:path>
            </a:pathLst>
          </a:custGeom>
          <a:solidFill>
            <a:srgbClr val="BF504D">
              <a:alpha val="50000"/>
            </a:srgbClr>
          </a:solidFill>
        </xdr:spPr>
      </xdr:sp>
      <xdr:sp macro="" textlink="">
        <xdr:nvSpPr>
          <xdr:cNvPr id="39" name="Shape 39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SpPr/>
        </xdr:nvSpPr>
        <xdr:spPr>
          <a:xfrm>
            <a:off x="1188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4" y="12191"/>
                </a:moveTo>
                <a:lnTo>
                  <a:pt x="24384" y="19811"/>
                </a:lnTo>
                <a:lnTo>
                  <a:pt x="19812" y="25907"/>
                </a:lnTo>
                <a:lnTo>
                  <a:pt x="12192" y="25907"/>
                </a:lnTo>
                <a:lnTo>
                  <a:pt x="4572" y="25907"/>
                </a:lnTo>
                <a:lnTo>
                  <a:pt x="0" y="19811"/>
                </a:lnTo>
                <a:lnTo>
                  <a:pt x="0" y="12191"/>
                </a:lnTo>
                <a:lnTo>
                  <a:pt x="0" y="4571"/>
                </a:lnTo>
                <a:lnTo>
                  <a:pt x="4572" y="0"/>
                </a:lnTo>
                <a:lnTo>
                  <a:pt x="12192" y="0"/>
                </a:lnTo>
                <a:lnTo>
                  <a:pt x="19812" y="0"/>
                </a:lnTo>
                <a:lnTo>
                  <a:pt x="24384" y="4571"/>
                </a:lnTo>
                <a:lnTo>
                  <a:pt x="24384" y="12191"/>
                </a:lnTo>
              </a:path>
            </a:pathLst>
          </a:custGeom>
          <a:ln w="3175">
            <a:solidFill>
              <a:srgbClr val="BD4B48"/>
            </a:solidFill>
          </a:ln>
        </xdr:spPr>
      </xdr:sp>
      <xdr:sp macro="" textlink="">
        <xdr:nvSpPr>
          <xdr:cNvPr id="40" name="Shape 40">
            <a:extLst>
              <a:ext uri="{FF2B5EF4-FFF2-40B4-BE49-F238E27FC236}">
                <a16:creationId xmlns:a16="http://schemas.microsoft.com/office/drawing/2014/main" id="{00000000-0008-0000-0000-000028000000}"/>
              </a:ext>
            </a:extLst>
          </xdr:cNvPr>
          <xdr:cNvSpPr/>
        </xdr:nvSpPr>
        <xdr:spPr>
          <a:xfrm>
            <a:off x="3474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2" y="25907"/>
                </a:moveTo>
                <a:lnTo>
                  <a:pt x="4572" y="25907"/>
                </a:lnTo>
                <a:lnTo>
                  <a:pt x="0" y="19811"/>
                </a:lnTo>
                <a:lnTo>
                  <a:pt x="0" y="4571"/>
                </a:lnTo>
                <a:lnTo>
                  <a:pt x="4572" y="0"/>
                </a:lnTo>
                <a:lnTo>
                  <a:pt x="19812" y="0"/>
                </a:lnTo>
                <a:lnTo>
                  <a:pt x="24384" y="4571"/>
                </a:lnTo>
                <a:lnTo>
                  <a:pt x="24384" y="12191"/>
                </a:lnTo>
                <a:lnTo>
                  <a:pt x="24384" y="19811"/>
                </a:lnTo>
                <a:lnTo>
                  <a:pt x="19812" y="25907"/>
                </a:lnTo>
                <a:close/>
              </a:path>
            </a:pathLst>
          </a:custGeom>
          <a:solidFill>
            <a:srgbClr val="BF504D">
              <a:alpha val="50000"/>
            </a:srgbClr>
          </a:solidFill>
        </xdr:spPr>
      </xdr:sp>
      <xdr:sp macro="" textlink="">
        <xdr:nvSpPr>
          <xdr:cNvPr id="41" name="Shape 41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SpPr/>
        </xdr:nvSpPr>
        <xdr:spPr>
          <a:xfrm>
            <a:off x="3474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4" y="12191"/>
                </a:moveTo>
                <a:lnTo>
                  <a:pt x="24384" y="19811"/>
                </a:lnTo>
                <a:lnTo>
                  <a:pt x="19812" y="25907"/>
                </a:lnTo>
                <a:lnTo>
                  <a:pt x="12192" y="25907"/>
                </a:lnTo>
                <a:lnTo>
                  <a:pt x="4572" y="25907"/>
                </a:lnTo>
                <a:lnTo>
                  <a:pt x="0" y="19811"/>
                </a:lnTo>
                <a:lnTo>
                  <a:pt x="0" y="12191"/>
                </a:lnTo>
                <a:lnTo>
                  <a:pt x="0" y="4571"/>
                </a:lnTo>
                <a:lnTo>
                  <a:pt x="4572" y="0"/>
                </a:lnTo>
                <a:lnTo>
                  <a:pt x="12192" y="0"/>
                </a:lnTo>
                <a:lnTo>
                  <a:pt x="19812" y="0"/>
                </a:lnTo>
                <a:lnTo>
                  <a:pt x="24384" y="4571"/>
                </a:lnTo>
                <a:lnTo>
                  <a:pt x="24384" y="12191"/>
                </a:lnTo>
              </a:path>
            </a:pathLst>
          </a:custGeom>
          <a:ln w="3175">
            <a:solidFill>
              <a:srgbClr val="BD4B48"/>
            </a:solidFill>
          </a:ln>
        </xdr:spPr>
      </xdr:sp>
      <xdr:sp macro="" textlink="">
        <xdr:nvSpPr>
          <xdr:cNvPr id="42" name="Shape 42">
            <a:extLst>
              <a:ext uri="{FF2B5EF4-FFF2-40B4-BE49-F238E27FC236}">
                <a16:creationId xmlns:a16="http://schemas.microsoft.com/office/drawing/2014/main" id="{00000000-0008-0000-0000-00002A000000}"/>
              </a:ext>
            </a:extLst>
          </xdr:cNvPr>
          <xdr:cNvSpPr/>
        </xdr:nvSpPr>
        <xdr:spPr>
          <a:xfrm>
            <a:off x="5760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2" y="25907"/>
                </a:moveTo>
                <a:lnTo>
                  <a:pt x="4572" y="25907"/>
                </a:lnTo>
                <a:lnTo>
                  <a:pt x="0" y="19811"/>
                </a:lnTo>
                <a:lnTo>
                  <a:pt x="0" y="4571"/>
                </a:lnTo>
                <a:lnTo>
                  <a:pt x="4572" y="0"/>
                </a:lnTo>
                <a:lnTo>
                  <a:pt x="19812" y="0"/>
                </a:lnTo>
                <a:lnTo>
                  <a:pt x="24384" y="4571"/>
                </a:lnTo>
                <a:lnTo>
                  <a:pt x="24384" y="12191"/>
                </a:lnTo>
                <a:lnTo>
                  <a:pt x="24384" y="19811"/>
                </a:lnTo>
                <a:lnTo>
                  <a:pt x="19812" y="25907"/>
                </a:lnTo>
                <a:close/>
              </a:path>
            </a:pathLst>
          </a:custGeom>
          <a:solidFill>
            <a:srgbClr val="BF504D">
              <a:alpha val="50000"/>
            </a:srgbClr>
          </a:solidFill>
        </xdr:spPr>
      </xdr:sp>
      <xdr:sp macro="" textlink="">
        <xdr:nvSpPr>
          <xdr:cNvPr id="43" name="Shape 43">
            <a:extLst>
              <a:ext uri="{FF2B5EF4-FFF2-40B4-BE49-F238E27FC236}">
                <a16:creationId xmlns:a16="http://schemas.microsoft.com/office/drawing/2014/main" id="{00000000-0008-0000-0000-00002B000000}"/>
              </a:ext>
            </a:extLst>
          </xdr:cNvPr>
          <xdr:cNvSpPr/>
        </xdr:nvSpPr>
        <xdr:spPr>
          <a:xfrm>
            <a:off x="5760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4" y="12191"/>
                </a:moveTo>
                <a:lnTo>
                  <a:pt x="24384" y="19811"/>
                </a:lnTo>
                <a:lnTo>
                  <a:pt x="19812" y="25907"/>
                </a:lnTo>
                <a:lnTo>
                  <a:pt x="12192" y="25907"/>
                </a:lnTo>
                <a:lnTo>
                  <a:pt x="4572" y="25907"/>
                </a:lnTo>
                <a:lnTo>
                  <a:pt x="0" y="19811"/>
                </a:lnTo>
                <a:lnTo>
                  <a:pt x="0" y="12191"/>
                </a:lnTo>
                <a:lnTo>
                  <a:pt x="0" y="4571"/>
                </a:lnTo>
                <a:lnTo>
                  <a:pt x="4572" y="0"/>
                </a:lnTo>
                <a:lnTo>
                  <a:pt x="12192" y="0"/>
                </a:lnTo>
                <a:lnTo>
                  <a:pt x="19812" y="0"/>
                </a:lnTo>
                <a:lnTo>
                  <a:pt x="24384" y="4571"/>
                </a:lnTo>
                <a:lnTo>
                  <a:pt x="24384" y="12191"/>
                </a:lnTo>
              </a:path>
            </a:pathLst>
          </a:custGeom>
          <a:ln w="3175">
            <a:solidFill>
              <a:srgbClr val="BD4B48"/>
            </a:solidFill>
          </a:ln>
        </xdr:spPr>
      </xdr:sp>
      <xdr:sp macro="" textlink="">
        <xdr:nvSpPr>
          <xdr:cNvPr id="44" name="Shape 44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SpPr/>
        </xdr:nvSpPr>
        <xdr:spPr>
          <a:xfrm>
            <a:off x="8046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2" y="25907"/>
                </a:moveTo>
                <a:lnTo>
                  <a:pt x="4572" y="25907"/>
                </a:lnTo>
                <a:lnTo>
                  <a:pt x="0" y="19811"/>
                </a:lnTo>
                <a:lnTo>
                  <a:pt x="0" y="4571"/>
                </a:lnTo>
                <a:lnTo>
                  <a:pt x="4572" y="0"/>
                </a:lnTo>
                <a:lnTo>
                  <a:pt x="19812" y="0"/>
                </a:lnTo>
                <a:lnTo>
                  <a:pt x="24384" y="4571"/>
                </a:lnTo>
                <a:lnTo>
                  <a:pt x="24384" y="12191"/>
                </a:lnTo>
                <a:lnTo>
                  <a:pt x="24384" y="19811"/>
                </a:lnTo>
                <a:lnTo>
                  <a:pt x="19812" y="25907"/>
                </a:lnTo>
                <a:close/>
              </a:path>
            </a:pathLst>
          </a:custGeom>
          <a:solidFill>
            <a:srgbClr val="BF504D">
              <a:alpha val="50000"/>
            </a:srgbClr>
          </a:solidFill>
        </xdr:spPr>
      </xdr:sp>
      <xdr:sp macro="" textlink="">
        <xdr:nvSpPr>
          <xdr:cNvPr id="45" name="Shape 45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/>
        </xdr:nvSpPr>
        <xdr:spPr>
          <a:xfrm>
            <a:off x="8046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4" y="12191"/>
                </a:moveTo>
                <a:lnTo>
                  <a:pt x="24384" y="19811"/>
                </a:lnTo>
                <a:lnTo>
                  <a:pt x="19812" y="25907"/>
                </a:lnTo>
                <a:lnTo>
                  <a:pt x="12192" y="25907"/>
                </a:lnTo>
                <a:lnTo>
                  <a:pt x="4572" y="25907"/>
                </a:lnTo>
                <a:lnTo>
                  <a:pt x="0" y="19811"/>
                </a:lnTo>
                <a:lnTo>
                  <a:pt x="0" y="12191"/>
                </a:lnTo>
                <a:lnTo>
                  <a:pt x="0" y="4571"/>
                </a:lnTo>
                <a:lnTo>
                  <a:pt x="4572" y="0"/>
                </a:lnTo>
                <a:lnTo>
                  <a:pt x="12192" y="0"/>
                </a:lnTo>
                <a:lnTo>
                  <a:pt x="19812" y="0"/>
                </a:lnTo>
                <a:lnTo>
                  <a:pt x="24384" y="4571"/>
                </a:lnTo>
                <a:lnTo>
                  <a:pt x="24384" y="12191"/>
                </a:lnTo>
              </a:path>
            </a:pathLst>
          </a:custGeom>
          <a:ln w="3175">
            <a:solidFill>
              <a:srgbClr val="BD4B48"/>
            </a:solidFill>
          </a:ln>
        </xdr:spPr>
      </xdr:sp>
      <xdr:sp macro="" textlink="">
        <xdr:nvSpPr>
          <xdr:cNvPr id="46" name="Shape 46">
            <a:extLst>
              <a:ext uri="{FF2B5EF4-FFF2-40B4-BE49-F238E27FC236}">
                <a16:creationId xmlns:a16="http://schemas.microsoft.com/office/drawing/2014/main" id="{00000000-0008-0000-0000-00002E000000}"/>
              </a:ext>
            </a:extLst>
          </xdr:cNvPr>
          <xdr:cNvSpPr/>
        </xdr:nvSpPr>
        <xdr:spPr>
          <a:xfrm>
            <a:off x="10332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1" y="25907"/>
                </a:moveTo>
                <a:lnTo>
                  <a:pt x="4571" y="25907"/>
                </a:lnTo>
                <a:lnTo>
                  <a:pt x="0" y="19811"/>
                </a:lnTo>
                <a:lnTo>
                  <a:pt x="0" y="4571"/>
                </a:lnTo>
                <a:lnTo>
                  <a:pt x="4571" y="0"/>
                </a:lnTo>
                <a:lnTo>
                  <a:pt x="19811" y="0"/>
                </a:lnTo>
                <a:lnTo>
                  <a:pt x="24383" y="4571"/>
                </a:lnTo>
                <a:lnTo>
                  <a:pt x="24383" y="12191"/>
                </a:lnTo>
                <a:lnTo>
                  <a:pt x="24383" y="19811"/>
                </a:lnTo>
                <a:lnTo>
                  <a:pt x="19811" y="25907"/>
                </a:lnTo>
                <a:close/>
              </a:path>
            </a:pathLst>
          </a:custGeom>
          <a:solidFill>
            <a:srgbClr val="BF504D">
              <a:alpha val="50000"/>
            </a:srgbClr>
          </a:solidFill>
        </xdr:spPr>
      </xdr:sp>
      <xdr:sp macro="" textlink="">
        <xdr:nvSpPr>
          <xdr:cNvPr id="47" name="Shape 47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SpPr/>
        </xdr:nvSpPr>
        <xdr:spPr>
          <a:xfrm>
            <a:off x="10332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3" y="12191"/>
                </a:moveTo>
                <a:lnTo>
                  <a:pt x="24383" y="19811"/>
                </a:lnTo>
                <a:lnTo>
                  <a:pt x="19811" y="25907"/>
                </a:lnTo>
                <a:lnTo>
                  <a:pt x="12191" y="25907"/>
                </a:lnTo>
                <a:lnTo>
                  <a:pt x="4571" y="25907"/>
                </a:lnTo>
                <a:lnTo>
                  <a:pt x="0" y="19811"/>
                </a:lnTo>
                <a:lnTo>
                  <a:pt x="0" y="12191"/>
                </a:lnTo>
                <a:lnTo>
                  <a:pt x="0" y="4571"/>
                </a:lnTo>
                <a:lnTo>
                  <a:pt x="4571" y="0"/>
                </a:lnTo>
                <a:lnTo>
                  <a:pt x="12191" y="0"/>
                </a:lnTo>
                <a:lnTo>
                  <a:pt x="19811" y="0"/>
                </a:lnTo>
                <a:lnTo>
                  <a:pt x="24383" y="4571"/>
                </a:lnTo>
                <a:lnTo>
                  <a:pt x="24383" y="12191"/>
                </a:lnTo>
              </a:path>
            </a:pathLst>
          </a:custGeom>
          <a:ln w="3175">
            <a:solidFill>
              <a:srgbClr val="BD4B48"/>
            </a:solidFill>
          </a:ln>
        </xdr:spPr>
      </xdr:sp>
      <xdr:sp macro="" textlink="">
        <xdr:nvSpPr>
          <xdr:cNvPr id="48" name="Shape 48">
            <a:extLst>
              <a:ext uri="{FF2B5EF4-FFF2-40B4-BE49-F238E27FC236}">
                <a16:creationId xmlns:a16="http://schemas.microsoft.com/office/drawing/2014/main" id="{00000000-0008-0000-0000-000030000000}"/>
              </a:ext>
            </a:extLst>
          </xdr:cNvPr>
          <xdr:cNvSpPr/>
        </xdr:nvSpPr>
        <xdr:spPr>
          <a:xfrm>
            <a:off x="12618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1" y="25907"/>
                </a:moveTo>
                <a:lnTo>
                  <a:pt x="4571" y="25907"/>
                </a:lnTo>
                <a:lnTo>
                  <a:pt x="0" y="19811"/>
                </a:lnTo>
                <a:lnTo>
                  <a:pt x="0" y="4571"/>
                </a:lnTo>
                <a:lnTo>
                  <a:pt x="4571" y="0"/>
                </a:lnTo>
                <a:lnTo>
                  <a:pt x="19811" y="0"/>
                </a:lnTo>
                <a:lnTo>
                  <a:pt x="24383" y="4571"/>
                </a:lnTo>
                <a:lnTo>
                  <a:pt x="24383" y="12191"/>
                </a:lnTo>
                <a:lnTo>
                  <a:pt x="24383" y="19811"/>
                </a:lnTo>
                <a:lnTo>
                  <a:pt x="19811" y="25907"/>
                </a:lnTo>
                <a:close/>
              </a:path>
            </a:pathLst>
          </a:custGeom>
          <a:solidFill>
            <a:srgbClr val="BF504D">
              <a:alpha val="50000"/>
            </a:srgbClr>
          </a:solidFill>
        </xdr:spPr>
      </xdr:sp>
      <xdr:sp macro="" textlink="">
        <xdr:nvSpPr>
          <xdr:cNvPr id="49" name="Shape 49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SpPr/>
        </xdr:nvSpPr>
        <xdr:spPr>
          <a:xfrm>
            <a:off x="12618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3" y="12191"/>
                </a:moveTo>
                <a:lnTo>
                  <a:pt x="24383" y="19811"/>
                </a:lnTo>
                <a:lnTo>
                  <a:pt x="19811" y="25907"/>
                </a:lnTo>
                <a:lnTo>
                  <a:pt x="12191" y="25907"/>
                </a:lnTo>
                <a:lnTo>
                  <a:pt x="4571" y="25907"/>
                </a:lnTo>
                <a:lnTo>
                  <a:pt x="0" y="19811"/>
                </a:lnTo>
                <a:lnTo>
                  <a:pt x="0" y="12191"/>
                </a:lnTo>
                <a:lnTo>
                  <a:pt x="0" y="4571"/>
                </a:lnTo>
                <a:lnTo>
                  <a:pt x="4571" y="0"/>
                </a:lnTo>
                <a:lnTo>
                  <a:pt x="12191" y="0"/>
                </a:lnTo>
                <a:lnTo>
                  <a:pt x="19811" y="0"/>
                </a:lnTo>
                <a:lnTo>
                  <a:pt x="24383" y="4571"/>
                </a:lnTo>
                <a:lnTo>
                  <a:pt x="24383" y="12191"/>
                </a:lnTo>
              </a:path>
            </a:pathLst>
          </a:custGeom>
          <a:ln w="3175">
            <a:solidFill>
              <a:srgbClr val="BD4B48"/>
            </a:solidFill>
          </a:ln>
        </xdr:spPr>
      </xdr:sp>
      <xdr:sp macro="" textlink="">
        <xdr:nvSpPr>
          <xdr:cNvPr id="50" name="Shape 50">
            <a:extLst>
              <a:ext uri="{FF2B5EF4-FFF2-40B4-BE49-F238E27FC236}">
                <a16:creationId xmlns:a16="http://schemas.microsoft.com/office/drawing/2014/main" id="{00000000-0008-0000-0000-000032000000}"/>
              </a:ext>
            </a:extLst>
          </xdr:cNvPr>
          <xdr:cNvSpPr/>
        </xdr:nvSpPr>
        <xdr:spPr>
          <a:xfrm>
            <a:off x="14904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1" y="25907"/>
                </a:moveTo>
                <a:lnTo>
                  <a:pt x="4571" y="25907"/>
                </a:lnTo>
                <a:lnTo>
                  <a:pt x="0" y="19811"/>
                </a:lnTo>
                <a:lnTo>
                  <a:pt x="0" y="4571"/>
                </a:lnTo>
                <a:lnTo>
                  <a:pt x="4571" y="0"/>
                </a:lnTo>
                <a:lnTo>
                  <a:pt x="19811" y="0"/>
                </a:lnTo>
                <a:lnTo>
                  <a:pt x="24383" y="4571"/>
                </a:lnTo>
                <a:lnTo>
                  <a:pt x="24383" y="12191"/>
                </a:lnTo>
                <a:lnTo>
                  <a:pt x="24383" y="19811"/>
                </a:lnTo>
                <a:lnTo>
                  <a:pt x="19811" y="25907"/>
                </a:lnTo>
                <a:close/>
              </a:path>
            </a:pathLst>
          </a:custGeom>
          <a:solidFill>
            <a:srgbClr val="BF504D">
              <a:alpha val="50000"/>
            </a:srgbClr>
          </a:solidFill>
        </xdr:spPr>
      </xdr:sp>
      <xdr:sp macro="" textlink="">
        <xdr:nvSpPr>
          <xdr:cNvPr id="51" name="Shape 51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SpPr/>
        </xdr:nvSpPr>
        <xdr:spPr>
          <a:xfrm>
            <a:off x="14904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3" y="12191"/>
                </a:moveTo>
                <a:lnTo>
                  <a:pt x="24383" y="19811"/>
                </a:lnTo>
                <a:lnTo>
                  <a:pt x="19811" y="25907"/>
                </a:lnTo>
                <a:lnTo>
                  <a:pt x="12191" y="25907"/>
                </a:lnTo>
                <a:lnTo>
                  <a:pt x="4571" y="25907"/>
                </a:lnTo>
                <a:lnTo>
                  <a:pt x="0" y="19811"/>
                </a:lnTo>
                <a:lnTo>
                  <a:pt x="0" y="12191"/>
                </a:lnTo>
                <a:lnTo>
                  <a:pt x="0" y="4571"/>
                </a:lnTo>
                <a:lnTo>
                  <a:pt x="4571" y="0"/>
                </a:lnTo>
                <a:lnTo>
                  <a:pt x="12191" y="0"/>
                </a:lnTo>
                <a:lnTo>
                  <a:pt x="19811" y="0"/>
                </a:lnTo>
                <a:lnTo>
                  <a:pt x="24383" y="4571"/>
                </a:lnTo>
                <a:lnTo>
                  <a:pt x="24383" y="12191"/>
                </a:lnTo>
              </a:path>
            </a:pathLst>
          </a:custGeom>
          <a:ln w="3175">
            <a:solidFill>
              <a:srgbClr val="BD4B48"/>
            </a:solidFill>
          </a:ln>
        </xdr:spPr>
      </xdr:sp>
      <xdr:sp macro="" textlink="">
        <xdr:nvSpPr>
          <xdr:cNvPr id="52" name="Shape 52">
            <a:extLst>
              <a:ext uri="{FF2B5EF4-FFF2-40B4-BE49-F238E27FC236}">
                <a16:creationId xmlns:a16="http://schemas.microsoft.com/office/drawing/2014/main" id="{00000000-0008-0000-0000-000034000000}"/>
              </a:ext>
            </a:extLst>
          </xdr:cNvPr>
          <xdr:cNvSpPr/>
        </xdr:nvSpPr>
        <xdr:spPr>
          <a:xfrm>
            <a:off x="17190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1" y="25907"/>
                </a:moveTo>
                <a:lnTo>
                  <a:pt x="4571" y="25907"/>
                </a:lnTo>
                <a:lnTo>
                  <a:pt x="0" y="19811"/>
                </a:lnTo>
                <a:lnTo>
                  <a:pt x="0" y="4571"/>
                </a:lnTo>
                <a:lnTo>
                  <a:pt x="4571" y="0"/>
                </a:lnTo>
                <a:lnTo>
                  <a:pt x="19811" y="0"/>
                </a:lnTo>
                <a:lnTo>
                  <a:pt x="24383" y="4571"/>
                </a:lnTo>
                <a:lnTo>
                  <a:pt x="24383" y="12191"/>
                </a:lnTo>
                <a:lnTo>
                  <a:pt x="24383" y="19811"/>
                </a:lnTo>
                <a:lnTo>
                  <a:pt x="19811" y="25907"/>
                </a:lnTo>
                <a:close/>
              </a:path>
            </a:pathLst>
          </a:custGeom>
          <a:solidFill>
            <a:srgbClr val="BF504D">
              <a:alpha val="50000"/>
            </a:srgbClr>
          </a:solidFill>
        </xdr:spPr>
      </xdr:sp>
      <xdr:sp macro="" textlink="">
        <xdr:nvSpPr>
          <xdr:cNvPr id="53" name="Shape 53">
            <a:extLst>
              <a:ext uri="{FF2B5EF4-FFF2-40B4-BE49-F238E27FC236}">
                <a16:creationId xmlns:a16="http://schemas.microsoft.com/office/drawing/2014/main" id="{00000000-0008-0000-0000-000035000000}"/>
              </a:ext>
            </a:extLst>
          </xdr:cNvPr>
          <xdr:cNvSpPr/>
        </xdr:nvSpPr>
        <xdr:spPr>
          <a:xfrm>
            <a:off x="17190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3" y="12191"/>
                </a:moveTo>
                <a:lnTo>
                  <a:pt x="24383" y="19811"/>
                </a:lnTo>
                <a:lnTo>
                  <a:pt x="19811" y="25907"/>
                </a:lnTo>
                <a:lnTo>
                  <a:pt x="12191" y="25907"/>
                </a:lnTo>
                <a:lnTo>
                  <a:pt x="4571" y="25907"/>
                </a:lnTo>
                <a:lnTo>
                  <a:pt x="0" y="19811"/>
                </a:lnTo>
                <a:lnTo>
                  <a:pt x="0" y="12191"/>
                </a:lnTo>
                <a:lnTo>
                  <a:pt x="0" y="4571"/>
                </a:lnTo>
                <a:lnTo>
                  <a:pt x="4571" y="0"/>
                </a:lnTo>
                <a:lnTo>
                  <a:pt x="12191" y="0"/>
                </a:lnTo>
                <a:lnTo>
                  <a:pt x="19811" y="0"/>
                </a:lnTo>
                <a:lnTo>
                  <a:pt x="24383" y="4571"/>
                </a:lnTo>
                <a:lnTo>
                  <a:pt x="24383" y="12191"/>
                </a:lnTo>
              </a:path>
            </a:pathLst>
          </a:custGeom>
          <a:ln w="3175">
            <a:solidFill>
              <a:srgbClr val="BD4B48"/>
            </a:solidFill>
          </a:ln>
        </xdr:spPr>
      </xdr:sp>
      <xdr:sp macro="" textlink="">
        <xdr:nvSpPr>
          <xdr:cNvPr id="54" name="Shape 54">
            <a:extLst>
              <a:ext uri="{FF2B5EF4-FFF2-40B4-BE49-F238E27FC236}">
                <a16:creationId xmlns:a16="http://schemas.microsoft.com/office/drawing/2014/main" id="{00000000-0008-0000-0000-000036000000}"/>
              </a:ext>
            </a:extLst>
          </xdr:cNvPr>
          <xdr:cNvSpPr/>
        </xdr:nvSpPr>
        <xdr:spPr>
          <a:xfrm>
            <a:off x="19476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1" y="25907"/>
                </a:moveTo>
                <a:lnTo>
                  <a:pt x="4571" y="25907"/>
                </a:lnTo>
                <a:lnTo>
                  <a:pt x="0" y="19811"/>
                </a:lnTo>
                <a:lnTo>
                  <a:pt x="0" y="4571"/>
                </a:lnTo>
                <a:lnTo>
                  <a:pt x="4571" y="0"/>
                </a:lnTo>
                <a:lnTo>
                  <a:pt x="19811" y="0"/>
                </a:lnTo>
                <a:lnTo>
                  <a:pt x="24383" y="4571"/>
                </a:lnTo>
                <a:lnTo>
                  <a:pt x="24383" y="12191"/>
                </a:lnTo>
                <a:lnTo>
                  <a:pt x="24383" y="19811"/>
                </a:lnTo>
                <a:lnTo>
                  <a:pt x="19811" y="25907"/>
                </a:lnTo>
                <a:close/>
              </a:path>
            </a:pathLst>
          </a:custGeom>
          <a:solidFill>
            <a:srgbClr val="BF504D">
              <a:alpha val="50000"/>
            </a:srgbClr>
          </a:solidFill>
        </xdr:spPr>
      </xdr:sp>
      <xdr:sp macro="" textlink="">
        <xdr:nvSpPr>
          <xdr:cNvPr id="55" name="Shape 55">
            <a:extLst>
              <a:ext uri="{FF2B5EF4-FFF2-40B4-BE49-F238E27FC236}">
                <a16:creationId xmlns:a16="http://schemas.microsoft.com/office/drawing/2014/main" id="{00000000-0008-0000-0000-000037000000}"/>
              </a:ext>
            </a:extLst>
          </xdr:cNvPr>
          <xdr:cNvSpPr/>
        </xdr:nvSpPr>
        <xdr:spPr>
          <a:xfrm>
            <a:off x="19476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3" y="12191"/>
                </a:moveTo>
                <a:lnTo>
                  <a:pt x="24383" y="19811"/>
                </a:lnTo>
                <a:lnTo>
                  <a:pt x="19811" y="25907"/>
                </a:lnTo>
                <a:lnTo>
                  <a:pt x="12191" y="25907"/>
                </a:lnTo>
                <a:lnTo>
                  <a:pt x="4571" y="25907"/>
                </a:lnTo>
                <a:lnTo>
                  <a:pt x="0" y="19811"/>
                </a:lnTo>
                <a:lnTo>
                  <a:pt x="0" y="12191"/>
                </a:lnTo>
                <a:lnTo>
                  <a:pt x="0" y="4571"/>
                </a:lnTo>
                <a:lnTo>
                  <a:pt x="4571" y="0"/>
                </a:lnTo>
                <a:lnTo>
                  <a:pt x="12191" y="0"/>
                </a:lnTo>
                <a:lnTo>
                  <a:pt x="19811" y="0"/>
                </a:lnTo>
                <a:lnTo>
                  <a:pt x="24383" y="4571"/>
                </a:lnTo>
                <a:lnTo>
                  <a:pt x="24383" y="12191"/>
                </a:lnTo>
              </a:path>
            </a:pathLst>
          </a:custGeom>
          <a:ln w="3175">
            <a:solidFill>
              <a:srgbClr val="BD4B48"/>
            </a:solidFill>
          </a:ln>
        </xdr:spPr>
      </xdr:sp>
      <xdr:sp macro="" textlink="">
        <xdr:nvSpPr>
          <xdr:cNvPr id="56" name="Shape 56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SpPr/>
        </xdr:nvSpPr>
        <xdr:spPr>
          <a:xfrm>
            <a:off x="21762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1" y="25907"/>
                </a:moveTo>
                <a:lnTo>
                  <a:pt x="4571" y="25907"/>
                </a:lnTo>
                <a:lnTo>
                  <a:pt x="0" y="19811"/>
                </a:lnTo>
                <a:lnTo>
                  <a:pt x="0" y="4571"/>
                </a:lnTo>
                <a:lnTo>
                  <a:pt x="4571" y="0"/>
                </a:lnTo>
                <a:lnTo>
                  <a:pt x="19811" y="0"/>
                </a:lnTo>
                <a:lnTo>
                  <a:pt x="24383" y="4571"/>
                </a:lnTo>
                <a:lnTo>
                  <a:pt x="24383" y="12191"/>
                </a:lnTo>
                <a:lnTo>
                  <a:pt x="24383" y="19811"/>
                </a:lnTo>
                <a:lnTo>
                  <a:pt x="19811" y="25907"/>
                </a:lnTo>
                <a:close/>
              </a:path>
            </a:pathLst>
          </a:custGeom>
          <a:solidFill>
            <a:srgbClr val="BF504D">
              <a:alpha val="50000"/>
            </a:srgbClr>
          </a:solidFill>
        </xdr:spPr>
      </xdr:sp>
      <xdr:sp macro="" textlink="">
        <xdr:nvSpPr>
          <xdr:cNvPr id="57" name="Shape 57">
            <a:extLst>
              <a:ext uri="{FF2B5EF4-FFF2-40B4-BE49-F238E27FC236}">
                <a16:creationId xmlns:a16="http://schemas.microsoft.com/office/drawing/2014/main" id="{00000000-0008-0000-0000-000039000000}"/>
              </a:ext>
            </a:extLst>
          </xdr:cNvPr>
          <xdr:cNvSpPr/>
        </xdr:nvSpPr>
        <xdr:spPr>
          <a:xfrm>
            <a:off x="21762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3" y="12191"/>
                </a:moveTo>
                <a:lnTo>
                  <a:pt x="24383" y="19811"/>
                </a:lnTo>
                <a:lnTo>
                  <a:pt x="19811" y="25907"/>
                </a:lnTo>
                <a:lnTo>
                  <a:pt x="12191" y="25907"/>
                </a:lnTo>
                <a:lnTo>
                  <a:pt x="4571" y="25907"/>
                </a:lnTo>
                <a:lnTo>
                  <a:pt x="0" y="19811"/>
                </a:lnTo>
                <a:lnTo>
                  <a:pt x="0" y="12191"/>
                </a:lnTo>
                <a:lnTo>
                  <a:pt x="0" y="4571"/>
                </a:lnTo>
                <a:lnTo>
                  <a:pt x="4571" y="0"/>
                </a:lnTo>
                <a:lnTo>
                  <a:pt x="12191" y="0"/>
                </a:lnTo>
                <a:lnTo>
                  <a:pt x="19811" y="0"/>
                </a:lnTo>
                <a:lnTo>
                  <a:pt x="24383" y="4571"/>
                </a:lnTo>
                <a:lnTo>
                  <a:pt x="24383" y="12191"/>
                </a:lnTo>
              </a:path>
            </a:pathLst>
          </a:custGeom>
          <a:ln w="3175">
            <a:solidFill>
              <a:srgbClr val="BD4B48"/>
            </a:solidFill>
          </a:ln>
        </xdr:spPr>
      </xdr:sp>
      <xdr:sp macro="" textlink="">
        <xdr:nvSpPr>
          <xdr:cNvPr id="58" name="Shape 58">
            <a:extLst>
              <a:ext uri="{FF2B5EF4-FFF2-40B4-BE49-F238E27FC236}">
                <a16:creationId xmlns:a16="http://schemas.microsoft.com/office/drawing/2014/main" id="{00000000-0008-0000-0000-00003A000000}"/>
              </a:ext>
            </a:extLst>
          </xdr:cNvPr>
          <xdr:cNvSpPr/>
        </xdr:nvSpPr>
        <xdr:spPr>
          <a:xfrm>
            <a:off x="24048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1" y="25907"/>
                </a:moveTo>
                <a:lnTo>
                  <a:pt x="4571" y="25907"/>
                </a:lnTo>
                <a:lnTo>
                  <a:pt x="0" y="19811"/>
                </a:lnTo>
                <a:lnTo>
                  <a:pt x="0" y="4571"/>
                </a:lnTo>
                <a:lnTo>
                  <a:pt x="4571" y="0"/>
                </a:lnTo>
                <a:lnTo>
                  <a:pt x="19811" y="0"/>
                </a:lnTo>
                <a:lnTo>
                  <a:pt x="24383" y="4571"/>
                </a:lnTo>
                <a:lnTo>
                  <a:pt x="24383" y="12191"/>
                </a:lnTo>
                <a:lnTo>
                  <a:pt x="24383" y="19811"/>
                </a:lnTo>
                <a:lnTo>
                  <a:pt x="19811" y="25907"/>
                </a:lnTo>
                <a:close/>
              </a:path>
            </a:pathLst>
          </a:custGeom>
          <a:solidFill>
            <a:srgbClr val="BF504D">
              <a:alpha val="50000"/>
            </a:srgbClr>
          </a:solidFill>
        </xdr:spPr>
      </xdr:sp>
      <xdr:sp macro="" textlink="">
        <xdr:nvSpPr>
          <xdr:cNvPr id="59" name="Shape 59">
            <a:extLst>
              <a:ext uri="{FF2B5EF4-FFF2-40B4-BE49-F238E27FC236}">
                <a16:creationId xmlns:a16="http://schemas.microsoft.com/office/drawing/2014/main" id="{00000000-0008-0000-0000-00003B000000}"/>
              </a:ext>
            </a:extLst>
          </xdr:cNvPr>
          <xdr:cNvSpPr/>
        </xdr:nvSpPr>
        <xdr:spPr>
          <a:xfrm>
            <a:off x="24048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3" y="12191"/>
                </a:moveTo>
                <a:lnTo>
                  <a:pt x="24383" y="19811"/>
                </a:lnTo>
                <a:lnTo>
                  <a:pt x="19811" y="25907"/>
                </a:lnTo>
                <a:lnTo>
                  <a:pt x="12191" y="25907"/>
                </a:lnTo>
                <a:lnTo>
                  <a:pt x="4571" y="25907"/>
                </a:lnTo>
                <a:lnTo>
                  <a:pt x="0" y="19811"/>
                </a:lnTo>
                <a:lnTo>
                  <a:pt x="0" y="12191"/>
                </a:lnTo>
                <a:lnTo>
                  <a:pt x="0" y="4571"/>
                </a:lnTo>
                <a:lnTo>
                  <a:pt x="4571" y="0"/>
                </a:lnTo>
                <a:lnTo>
                  <a:pt x="12191" y="0"/>
                </a:lnTo>
                <a:lnTo>
                  <a:pt x="19811" y="0"/>
                </a:lnTo>
                <a:lnTo>
                  <a:pt x="24383" y="4571"/>
                </a:lnTo>
                <a:lnTo>
                  <a:pt x="24383" y="12191"/>
                </a:lnTo>
              </a:path>
            </a:pathLst>
          </a:custGeom>
          <a:ln w="3175">
            <a:solidFill>
              <a:srgbClr val="BD4B48"/>
            </a:solidFill>
          </a:ln>
        </xdr:spPr>
      </xdr:sp>
      <xdr:sp macro="" textlink="">
        <xdr:nvSpPr>
          <xdr:cNvPr id="60" name="Shape 60">
            <a:extLst>
              <a:ext uri="{FF2B5EF4-FFF2-40B4-BE49-F238E27FC236}">
                <a16:creationId xmlns:a16="http://schemas.microsoft.com/office/drawing/2014/main" id="{00000000-0008-0000-0000-00003C000000}"/>
              </a:ext>
            </a:extLst>
          </xdr:cNvPr>
          <xdr:cNvSpPr/>
        </xdr:nvSpPr>
        <xdr:spPr>
          <a:xfrm>
            <a:off x="26334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1" y="25907"/>
                </a:moveTo>
                <a:lnTo>
                  <a:pt x="4571" y="25907"/>
                </a:lnTo>
                <a:lnTo>
                  <a:pt x="0" y="19811"/>
                </a:lnTo>
                <a:lnTo>
                  <a:pt x="0" y="4571"/>
                </a:lnTo>
                <a:lnTo>
                  <a:pt x="4571" y="0"/>
                </a:lnTo>
                <a:lnTo>
                  <a:pt x="19811" y="0"/>
                </a:lnTo>
                <a:lnTo>
                  <a:pt x="24383" y="4571"/>
                </a:lnTo>
                <a:lnTo>
                  <a:pt x="24383" y="12191"/>
                </a:lnTo>
                <a:lnTo>
                  <a:pt x="24383" y="19811"/>
                </a:lnTo>
                <a:lnTo>
                  <a:pt x="19811" y="25907"/>
                </a:lnTo>
                <a:close/>
              </a:path>
            </a:pathLst>
          </a:custGeom>
          <a:solidFill>
            <a:srgbClr val="BF504D">
              <a:alpha val="50000"/>
            </a:srgbClr>
          </a:solidFill>
        </xdr:spPr>
      </xdr:sp>
      <xdr:sp macro="" textlink="">
        <xdr:nvSpPr>
          <xdr:cNvPr id="61" name="Shape 61">
            <a:extLst>
              <a:ext uri="{FF2B5EF4-FFF2-40B4-BE49-F238E27FC236}">
                <a16:creationId xmlns:a16="http://schemas.microsoft.com/office/drawing/2014/main" id="{00000000-0008-0000-0000-00003D000000}"/>
              </a:ext>
            </a:extLst>
          </xdr:cNvPr>
          <xdr:cNvSpPr/>
        </xdr:nvSpPr>
        <xdr:spPr>
          <a:xfrm>
            <a:off x="26334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3" y="12191"/>
                </a:moveTo>
                <a:lnTo>
                  <a:pt x="24383" y="19811"/>
                </a:lnTo>
                <a:lnTo>
                  <a:pt x="19811" y="25907"/>
                </a:lnTo>
                <a:lnTo>
                  <a:pt x="12191" y="25907"/>
                </a:lnTo>
                <a:lnTo>
                  <a:pt x="4571" y="25907"/>
                </a:lnTo>
                <a:lnTo>
                  <a:pt x="0" y="19811"/>
                </a:lnTo>
                <a:lnTo>
                  <a:pt x="0" y="12191"/>
                </a:lnTo>
                <a:lnTo>
                  <a:pt x="0" y="4571"/>
                </a:lnTo>
                <a:lnTo>
                  <a:pt x="4571" y="0"/>
                </a:lnTo>
                <a:lnTo>
                  <a:pt x="12191" y="0"/>
                </a:lnTo>
                <a:lnTo>
                  <a:pt x="19811" y="0"/>
                </a:lnTo>
                <a:lnTo>
                  <a:pt x="24383" y="4571"/>
                </a:lnTo>
                <a:lnTo>
                  <a:pt x="24383" y="12191"/>
                </a:lnTo>
              </a:path>
            </a:pathLst>
          </a:custGeom>
          <a:ln w="3175">
            <a:solidFill>
              <a:srgbClr val="BD4B48"/>
            </a:solidFill>
          </a:ln>
        </xdr:spPr>
      </xdr:sp>
      <xdr:sp macro="" textlink="">
        <xdr:nvSpPr>
          <xdr:cNvPr id="62" name="Shape 62">
            <a:extLst>
              <a:ext uri="{FF2B5EF4-FFF2-40B4-BE49-F238E27FC236}">
                <a16:creationId xmlns:a16="http://schemas.microsoft.com/office/drawing/2014/main" id="{00000000-0008-0000-0000-00003E000000}"/>
              </a:ext>
            </a:extLst>
          </xdr:cNvPr>
          <xdr:cNvSpPr/>
        </xdr:nvSpPr>
        <xdr:spPr>
          <a:xfrm>
            <a:off x="28620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1" y="25907"/>
                </a:moveTo>
                <a:lnTo>
                  <a:pt x="4571" y="25907"/>
                </a:lnTo>
                <a:lnTo>
                  <a:pt x="0" y="19811"/>
                </a:lnTo>
                <a:lnTo>
                  <a:pt x="0" y="4571"/>
                </a:lnTo>
                <a:lnTo>
                  <a:pt x="4571" y="0"/>
                </a:lnTo>
                <a:lnTo>
                  <a:pt x="19811" y="0"/>
                </a:lnTo>
                <a:lnTo>
                  <a:pt x="24383" y="4571"/>
                </a:lnTo>
                <a:lnTo>
                  <a:pt x="24383" y="12191"/>
                </a:lnTo>
                <a:lnTo>
                  <a:pt x="24383" y="19811"/>
                </a:lnTo>
                <a:lnTo>
                  <a:pt x="19811" y="25907"/>
                </a:lnTo>
                <a:close/>
              </a:path>
            </a:pathLst>
          </a:custGeom>
          <a:solidFill>
            <a:srgbClr val="BF504D">
              <a:alpha val="50000"/>
            </a:srgbClr>
          </a:solidFill>
        </xdr:spPr>
      </xdr:sp>
      <xdr:sp macro="" textlink="">
        <xdr:nvSpPr>
          <xdr:cNvPr id="63" name="Shape 63">
            <a:extLst>
              <a:ext uri="{FF2B5EF4-FFF2-40B4-BE49-F238E27FC236}">
                <a16:creationId xmlns:a16="http://schemas.microsoft.com/office/drawing/2014/main" id="{00000000-0008-0000-0000-00003F000000}"/>
              </a:ext>
            </a:extLst>
          </xdr:cNvPr>
          <xdr:cNvSpPr/>
        </xdr:nvSpPr>
        <xdr:spPr>
          <a:xfrm>
            <a:off x="28620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3" y="12191"/>
                </a:moveTo>
                <a:lnTo>
                  <a:pt x="24383" y="19811"/>
                </a:lnTo>
                <a:lnTo>
                  <a:pt x="19811" y="25907"/>
                </a:lnTo>
                <a:lnTo>
                  <a:pt x="12191" y="25907"/>
                </a:lnTo>
                <a:lnTo>
                  <a:pt x="4571" y="25907"/>
                </a:lnTo>
                <a:lnTo>
                  <a:pt x="0" y="19811"/>
                </a:lnTo>
                <a:lnTo>
                  <a:pt x="0" y="12191"/>
                </a:lnTo>
                <a:lnTo>
                  <a:pt x="0" y="4571"/>
                </a:lnTo>
                <a:lnTo>
                  <a:pt x="4571" y="0"/>
                </a:lnTo>
                <a:lnTo>
                  <a:pt x="12191" y="0"/>
                </a:lnTo>
                <a:lnTo>
                  <a:pt x="19811" y="0"/>
                </a:lnTo>
                <a:lnTo>
                  <a:pt x="24383" y="4571"/>
                </a:lnTo>
                <a:lnTo>
                  <a:pt x="24383" y="12191"/>
                </a:lnTo>
              </a:path>
            </a:pathLst>
          </a:custGeom>
          <a:ln w="3175">
            <a:solidFill>
              <a:srgbClr val="BD4B48"/>
            </a:solidFill>
          </a:ln>
        </xdr:spPr>
      </xdr:sp>
      <xdr:sp macro="" textlink="">
        <xdr:nvSpPr>
          <xdr:cNvPr id="64" name="Shape 64">
            <a:extLst>
              <a:ext uri="{FF2B5EF4-FFF2-40B4-BE49-F238E27FC236}">
                <a16:creationId xmlns:a16="http://schemas.microsoft.com/office/drawing/2014/main" id="{00000000-0008-0000-0000-000040000000}"/>
              </a:ext>
            </a:extLst>
          </xdr:cNvPr>
          <xdr:cNvSpPr/>
        </xdr:nvSpPr>
        <xdr:spPr>
          <a:xfrm>
            <a:off x="30906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19811" y="25907"/>
                </a:moveTo>
                <a:lnTo>
                  <a:pt x="4571" y="25907"/>
                </a:lnTo>
                <a:lnTo>
                  <a:pt x="0" y="19811"/>
                </a:lnTo>
                <a:lnTo>
                  <a:pt x="0" y="4571"/>
                </a:lnTo>
                <a:lnTo>
                  <a:pt x="4571" y="0"/>
                </a:lnTo>
                <a:lnTo>
                  <a:pt x="19811" y="0"/>
                </a:lnTo>
                <a:lnTo>
                  <a:pt x="24383" y="4571"/>
                </a:lnTo>
                <a:lnTo>
                  <a:pt x="24383" y="12191"/>
                </a:lnTo>
                <a:lnTo>
                  <a:pt x="24383" y="19811"/>
                </a:lnTo>
                <a:lnTo>
                  <a:pt x="19811" y="25907"/>
                </a:lnTo>
                <a:close/>
              </a:path>
            </a:pathLst>
          </a:custGeom>
          <a:solidFill>
            <a:srgbClr val="BF504D">
              <a:alpha val="50000"/>
            </a:srgbClr>
          </a:solidFill>
        </xdr:spPr>
      </xdr:sp>
      <xdr:sp macro="" textlink="">
        <xdr:nvSpPr>
          <xdr:cNvPr id="65" name="Shape 65">
            <a:extLst>
              <a:ext uri="{FF2B5EF4-FFF2-40B4-BE49-F238E27FC236}">
                <a16:creationId xmlns:a16="http://schemas.microsoft.com/office/drawing/2014/main" id="{00000000-0008-0000-0000-000041000000}"/>
              </a:ext>
            </a:extLst>
          </xdr:cNvPr>
          <xdr:cNvSpPr/>
        </xdr:nvSpPr>
        <xdr:spPr>
          <a:xfrm>
            <a:off x="3090671" y="569976"/>
            <a:ext cx="24765" cy="26034"/>
          </a:xfrm>
          <a:custGeom>
            <a:avLst/>
            <a:gdLst/>
            <a:ahLst/>
            <a:cxnLst/>
            <a:rect l="0" t="0" r="0" b="0"/>
            <a:pathLst>
              <a:path w="24765" h="26034">
                <a:moveTo>
                  <a:pt x="24383" y="12191"/>
                </a:moveTo>
                <a:lnTo>
                  <a:pt x="24383" y="19811"/>
                </a:lnTo>
                <a:lnTo>
                  <a:pt x="19811" y="25907"/>
                </a:lnTo>
                <a:lnTo>
                  <a:pt x="12191" y="25907"/>
                </a:lnTo>
                <a:lnTo>
                  <a:pt x="4571" y="25907"/>
                </a:lnTo>
                <a:lnTo>
                  <a:pt x="0" y="19811"/>
                </a:lnTo>
                <a:lnTo>
                  <a:pt x="0" y="12191"/>
                </a:lnTo>
                <a:lnTo>
                  <a:pt x="0" y="4571"/>
                </a:lnTo>
                <a:lnTo>
                  <a:pt x="4571" y="0"/>
                </a:lnTo>
                <a:lnTo>
                  <a:pt x="12191" y="0"/>
                </a:lnTo>
                <a:lnTo>
                  <a:pt x="19811" y="0"/>
                </a:lnTo>
                <a:lnTo>
                  <a:pt x="24383" y="4571"/>
                </a:lnTo>
                <a:lnTo>
                  <a:pt x="24383" y="12191"/>
                </a:lnTo>
              </a:path>
            </a:pathLst>
          </a:custGeom>
          <a:ln w="3175">
            <a:solidFill>
              <a:srgbClr val="BD4B48"/>
            </a:solidFill>
          </a:ln>
        </xdr:spPr>
      </xdr:sp>
    </xdr:grpSp>
    <xdr:clientData/>
  </xdr:oneCellAnchor>
  <xdr:oneCellAnchor>
    <xdr:from>
      <xdr:col>13</xdr:col>
      <xdr:colOff>388620</xdr:colOff>
      <xdr:row>0</xdr:row>
      <xdr:rowOff>562355</xdr:rowOff>
    </xdr:from>
    <xdr:ext cx="97790" cy="29209"/>
    <xdr:grpSp>
      <xdr:nvGrpSpPr>
        <xdr:cNvPr id="66" name="Group 66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GrpSpPr/>
      </xdr:nvGrpSpPr>
      <xdr:grpSpPr>
        <a:xfrm>
          <a:off x="9300707" y="562355"/>
          <a:ext cx="97790" cy="29209"/>
          <a:chOff x="0" y="0"/>
          <a:chExt cx="97790" cy="29209"/>
        </a:xfrm>
      </xdr:grpSpPr>
      <xdr:sp macro="" textlink="">
        <xdr:nvSpPr>
          <xdr:cNvPr id="67" name="Shape 67">
            <a:extLst>
              <a:ext uri="{FF2B5EF4-FFF2-40B4-BE49-F238E27FC236}">
                <a16:creationId xmlns:a16="http://schemas.microsoft.com/office/drawing/2014/main" id="{00000000-0008-0000-0000-000043000000}"/>
              </a:ext>
            </a:extLst>
          </xdr:cNvPr>
          <xdr:cNvSpPr/>
        </xdr:nvSpPr>
        <xdr:spPr>
          <a:xfrm>
            <a:off x="0" y="15240"/>
            <a:ext cx="97790" cy="0"/>
          </a:xfrm>
          <a:custGeom>
            <a:avLst/>
            <a:gdLst/>
            <a:ahLst/>
            <a:cxnLst/>
            <a:rect l="0" t="0" r="0" b="0"/>
            <a:pathLst>
              <a:path w="97790">
                <a:moveTo>
                  <a:pt x="0" y="0"/>
                </a:moveTo>
                <a:lnTo>
                  <a:pt x="97535" y="0"/>
                </a:lnTo>
              </a:path>
            </a:pathLst>
          </a:custGeom>
          <a:ln w="10668">
            <a:solidFill>
              <a:srgbClr val="497EBA"/>
            </a:solidFill>
          </a:ln>
        </xdr:spPr>
      </xdr:sp>
      <xdr:sp macro="" textlink="">
        <xdr:nvSpPr>
          <xdr:cNvPr id="68" name="Shape 68">
            <a:extLst>
              <a:ext uri="{FF2B5EF4-FFF2-40B4-BE49-F238E27FC236}">
                <a16:creationId xmlns:a16="http://schemas.microsoft.com/office/drawing/2014/main" id="{00000000-0008-0000-0000-000044000000}"/>
              </a:ext>
            </a:extLst>
          </xdr:cNvPr>
          <xdr:cNvSpPr/>
        </xdr:nvSpPr>
        <xdr:spPr>
          <a:xfrm>
            <a:off x="35051" y="1523"/>
            <a:ext cx="26034" cy="26034"/>
          </a:xfrm>
          <a:custGeom>
            <a:avLst/>
            <a:gdLst/>
            <a:ahLst/>
            <a:cxnLst/>
            <a:rect l="0" t="0" r="0" b="0"/>
            <a:pathLst>
              <a:path w="26034" h="26034">
                <a:moveTo>
                  <a:pt x="19811" y="25908"/>
                </a:moveTo>
                <a:lnTo>
                  <a:pt x="6095" y="25908"/>
                </a:lnTo>
                <a:lnTo>
                  <a:pt x="0" y="19812"/>
                </a:lnTo>
                <a:lnTo>
                  <a:pt x="0" y="6096"/>
                </a:lnTo>
                <a:lnTo>
                  <a:pt x="6095" y="0"/>
                </a:lnTo>
                <a:lnTo>
                  <a:pt x="19811" y="0"/>
                </a:lnTo>
                <a:lnTo>
                  <a:pt x="25907" y="6096"/>
                </a:lnTo>
                <a:lnTo>
                  <a:pt x="25907" y="12192"/>
                </a:lnTo>
                <a:lnTo>
                  <a:pt x="25907" y="19812"/>
                </a:lnTo>
                <a:lnTo>
                  <a:pt x="19811" y="25908"/>
                </a:lnTo>
                <a:close/>
              </a:path>
            </a:pathLst>
          </a:custGeom>
          <a:solidFill>
            <a:srgbClr val="4F80BC">
              <a:alpha val="50000"/>
            </a:srgbClr>
          </a:solidFill>
        </xdr:spPr>
      </xdr:sp>
      <xdr:sp macro="" textlink="">
        <xdr:nvSpPr>
          <xdr:cNvPr id="69" name="Shape 69">
            <a:extLst>
              <a:ext uri="{FF2B5EF4-FFF2-40B4-BE49-F238E27FC236}">
                <a16:creationId xmlns:a16="http://schemas.microsoft.com/office/drawing/2014/main" id="{00000000-0008-0000-0000-000045000000}"/>
              </a:ext>
            </a:extLst>
          </xdr:cNvPr>
          <xdr:cNvSpPr/>
        </xdr:nvSpPr>
        <xdr:spPr>
          <a:xfrm>
            <a:off x="35051" y="1523"/>
            <a:ext cx="26034" cy="26034"/>
          </a:xfrm>
          <a:custGeom>
            <a:avLst/>
            <a:gdLst/>
            <a:ahLst/>
            <a:cxnLst/>
            <a:rect l="0" t="0" r="0" b="0"/>
            <a:pathLst>
              <a:path w="26034" h="26034">
                <a:moveTo>
                  <a:pt x="25907" y="12192"/>
                </a:moveTo>
                <a:lnTo>
                  <a:pt x="25907" y="19812"/>
                </a:lnTo>
                <a:lnTo>
                  <a:pt x="19811" y="25908"/>
                </a:lnTo>
                <a:lnTo>
                  <a:pt x="13715" y="25908"/>
                </a:lnTo>
                <a:lnTo>
                  <a:pt x="6095" y="25908"/>
                </a:lnTo>
                <a:lnTo>
                  <a:pt x="0" y="19812"/>
                </a:lnTo>
                <a:lnTo>
                  <a:pt x="0" y="12192"/>
                </a:lnTo>
                <a:lnTo>
                  <a:pt x="0" y="6096"/>
                </a:lnTo>
                <a:lnTo>
                  <a:pt x="6095" y="0"/>
                </a:lnTo>
                <a:lnTo>
                  <a:pt x="13715" y="0"/>
                </a:lnTo>
                <a:lnTo>
                  <a:pt x="19811" y="0"/>
                </a:lnTo>
                <a:lnTo>
                  <a:pt x="25907" y="6096"/>
                </a:lnTo>
                <a:lnTo>
                  <a:pt x="25907" y="12192"/>
                </a:lnTo>
              </a:path>
            </a:pathLst>
          </a:custGeom>
          <a:ln w="3175">
            <a:solidFill>
              <a:srgbClr val="497EBA"/>
            </a:solidFill>
          </a:ln>
        </xdr:spPr>
      </xdr:sp>
    </xdr:grpSp>
    <xdr:clientData/>
  </xdr:oneCellAnchor>
  <xdr:oneCellAnchor>
    <xdr:from>
      <xdr:col>13</xdr:col>
      <xdr:colOff>388620</xdr:colOff>
      <xdr:row>0</xdr:row>
      <xdr:rowOff>653795</xdr:rowOff>
    </xdr:from>
    <xdr:ext cx="97790" cy="29209"/>
    <xdr:grpSp>
      <xdr:nvGrpSpPr>
        <xdr:cNvPr id="70" name="Group 7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GrpSpPr/>
      </xdr:nvGrpSpPr>
      <xdr:grpSpPr>
        <a:xfrm>
          <a:off x="9300707" y="653795"/>
          <a:ext cx="97790" cy="29209"/>
          <a:chOff x="0" y="0"/>
          <a:chExt cx="97790" cy="29209"/>
        </a:xfrm>
      </xdr:grpSpPr>
      <xdr:sp macro="" textlink="">
        <xdr:nvSpPr>
          <xdr:cNvPr id="71" name="Shape 71">
            <a:extLst>
              <a:ext uri="{FF2B5EF4-FFF2-40B4-BE49-F238E27FC236}">
                <a16:creationId xmlns:a16="http://schemas.microsoft.com/office/drawing/2014/main" id="{00000000-0008-0000-0000-000047000000}"/>
              </a:ext>
            </a:extLst>
          </xdr:cNvPr>
          <xdr:cNvSpPr/>
        </xdr:nvSpPr>
        <xdr:spPr>
          <a:xfrm>
            <a:off x="0" y="15240"/>
            <a:ext cx="97790" cy="0"/>
          </a:xfrm>
          <a:custGeom>
            <a:avLst/>
            <a:gdLst/>
            <a:ahLst/>
            <a:cxnLst/>
            <a:rect l="0" t="0" r="0" b="0"/>
            <a:pathLst>
              <a:path w="97790">
                <a:moveTo>
                  <a:pt x="0" y="0"/>
                </a:moveTo>
                <a:lnTo>
                  <a:pt x="97535" y="0"/>
                </a:lnTo>
              </a:path>
            </a:pathLst>
          </a:custGeom>
          <a:ln w="10668">
            <a:solidFill>
              <a:srgbClr val="BD4B48"/>
            </a:solidFill>
          </a:ln>
        </xdr:spPr>
      </xdr:sp>
      <xdr:sp macro="" textlink="">
        <xdr:nvSpPr>
          <xdr:cNvPr id="72" name="Shape 72">
            <a:extLst>
              <a:ext uri="{FF2B5EF4-FFF2-40B4-BE49-F238E27FC236}">
                <a16:creationId xmlns:a16="http://schemas.microsoft.com/office/drawing/2014/main" id="{00000000-0008-0000-0000-000048000000}"/>
              </a:ext>
            </a:extLst>
          </xdr:cNvPr>
          <xdr:cNvSpPr/>
        </xdr:nvSpPr>
        <xdr:spPr>
          <a:xfrm>
            <a:off x="35051" y="1523"/>
            <a:ext cx="26034" cy="26034"/>
          </a:xfrm>
          <a:custGeom>
            <a:avLst/>
            <a:gdLst/>
            <a:ahLst/>
            <a:cxnLst/>
            <a:rect l="0" t="0" r="0" b="0"/>
            <a:pathLst>
              <a:path w="26034" h="26034">
                <a:moveTo>
                  <a:pt x="19811" y="25908"/>
                </a:moveTo>
                <a:lnTo>
                  <a:pt x="6095" y="25908"/>
                </a:lnTo>
                <a:lnTo>
                  <a:pt x="0" y="21336"/>
                </a:lnTo>
                <a:lnTo>
                  <a:pt x="0" y="6096"/>
                </a:lnTo>
                <a:lnTo>
                  <a:pt x="6095" y="0"/>
                </a:lnTo>
                <a:lnTo>
                  <a:pt x="19811" y="0"/>
                </a:lnTo>
                <a:lnTo>
                  <a:pt x="25907" y="6096"/>
                </a:lnTo>
                <a:lnTo>
                  <a:pt x="25907" y="13716"/>
                </a:lnTo>
                <a:lnTo>
                  <a:pt x="25907" y="21336"/>
                </a:lnTo>
                <a:lnTo>
                  <a:pt x="19811" y="25908"/>
                </a:lnTo>
                <a:close/>
              </a:path>
            </a:pathLst>
          </a:custGeom>
          <a:solidFill>
            <a:srgbClr val="BF504D">
              <a:alpha val="50000"/>
            </a:srgbClr>
          </a:solidFill>
        </xdr:spPr>
      </xdr:sp>
      <xdr:sp macro="" textlink="">
        <xdr:nvSpPr>
          <xdr:cNvPr id="73" name="Shape 73">
            <a:extLst>
              <a:ext uri="{FF2B5EF4-FFF2-40B4-BE49-F238E27FC236}">
                <a16:creationId xmlns:a16="http://schemas.microsoft.com/office/drawing/2014/main" id="{00000000-0008-0000-0000-000049000000}"/>
              </a:ext>
            </a:extLst>
          </xdr:cNvPr>
          <xdr:cNvSpPr/>
        </xdr:nvSpPr>
        <xdr:spPr>
          <a:xfrm>
            <a:off x="35051" y="1523"/>
            <a:ext cx="26034" cy="26034"/>
          </a:xfrm>
          <a:custGeom>
            <a:avLst/>
            <a:gdLst/>
            <a:ahLst/>
            <a:cxnLst/>
            <a:rect l="0" t="0" r="0" b="0"/>
            <a:pathLst>
              <a:path w="26034" h="26034">
                <a:moveTo>
                  <a:pt x="25907" y="13716"/>
                </a:moveTo>
                <a:lnTo>
                  <a:pt x="25907" y="21336"/>
                </a:lnTo>
                <a:lnTo>
                  <a:pt x="19811" y="25908"/>
                </a:lnTo>
                <a:lnTo>
                  <a:pt x="13715" y="25908"/>
                </a:lnTo>
                <a:lnTo>
                  <a:pt x="6095" y="25908"/>
                </a:lnTo>
                <a:lnTo>
                  <a:pt x="0" y="21336"/>
                </a:lnTo>
                <a:lnTo>
                  <a:pt x="0" y="13716"/>
                </a:lnTo>
                <a:lnTo>
                  <a:pt x="0" y="6096"/>
                </a:lnTo>
                <a:lnTo>
                  <a:pt x="6095" y="0"/>
                </a:lnTo>
                <a:lnTo>
                  <a:pt x="13715" y="0"/>
                </a:lnTo>
                <a:lnTo>
                  <a:pt x="19811" y="0"/>
                </a:lnTo>
                <a:lnTo>
                  <a:pt x="25907" y="6096"/>
                </a:lnTo>
                <a:lnTo>
                  <a:pt x="25907" y="13716"/>
                </a:lnTo>
              </a:path>
            </a:pathLst>
          </a:custGeom>
          <a:ln w="3175">
            <a:solidFill>
              <a:srgbClr val="BD4B48"/>
            </a:solidFill>
          </a:ln>
        </xdr:spPr>
      </xdr:sp>
    </xdr:grpSp>
    <xdr:clientData/>
  </xdr:oneCellAnchor>
  <xdr:oneCellAnchor>
    <xdr:from>
      <xdr:col>0</xdr:col>
      <xdr:colOff>138683</xdr:colOff>
      <xdr:row>0</xdr:row>
      <xdr:rowOff>182879</xdr:rowOff>
    </xdr:from>
    <xdr:ext cx="380999" cy="350519"/>
    <xdr:pic>
      <xdr:nvPicPr>
        <xdr:cNvPr id="74" name="image1.png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80999" cy="350519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exandre.m\Downloads\Planilh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</sheetNames>
    <sheetDataSet>
      <sheetData sheetId="0">
        <row r="4">
          <cell r="H4">
            <v>9079023.2752690651</v>
          </cell>
        </row>
        <row r="10">
          <cell r="H10">
            <v>652833.95640000002</v>
          </cell>
        </row>
        <row r="24">
          <cell r="H24">
            <v>41301.85</v>
          </cell>
        </row>
        <row r="34">
          <cell r="H34">
            <v>122159.4887</v>
          </cell>
        </row>
        <row r="68">
          <cell r="H68">
            <v>212041.22510000001</v>
          </cell>
        </row>
        <row r="81">
          <cell r="H81">
            <v>57480.495699999999</v>
          </cell>
        </row>
        <row r="87">
          <cell r="H87">
            <v>112463.65029999999</v>
          </cell>
        </row>
        <row r="95">
          <cell r="H95">
            <v>310289.52540000004</v>
          </cell>
        </row>
        <row r="122">
          <cell r="H122">
            <v>646760.00139999983</v>
          </cell>
        </row>
        <row r="176">
          <cell r="H176">
            <v>304978.79740000004</v>
          </cell>
        </row>
        <row r="200">
          <cell r="H200">
            <v>317896.41079999995</v>
          </cell>
        </row>
        <row r="212">
          <cell r="H212">
            <v>448223.96880000003</v>
          </cell>
        </row>
        <row r="296">
          <cell r="H296">
            <v>8785.6623999999993</v>
          </cell>
        </row>
        <row r="303">
          <cell r="H303">
            <v>161269.15149999998</v>
          </cell>
        </row>
        <row r="415">
          <cell r="H415">
            <v>139828.43</v>
          </cell>
        </row>
        <row r="473">
          <cell r="H473">
            <v>575049.71479999996</v>
          </cell>
        </row>
        <row r="500">
          <cell r="H500">
            <v>544505.65830000001</v>
          </cell>
        </row>
        <row r="538">
          <cell r="H538">
            <v>119718.00000000001</v>
          </cell>
        </row>
        <row r="541">
          <cell r="H541">
            <v>93842.163199999995</v>
          </cell>
        </row>
        <row r="547">
          <cell r="H547">
            <v>531721.35400000005</v>
          </cell>
        </row>
        <row r="702">
          <cell r="H702">
            <v>78770.745899999994</v>
          </cell>
        </row>
        <row r="714">
          <cell r="H714">
            <v>71563.583199999994</v>
          </cell>
        </row>
        <row r="726">
          <cell r="H726">
            <v>286775.55619999999</v>
          </cell>
        </row>
        <row r="736">
          <cell r="H736">
            <v>130000</v>
          </cell>
        </row>
        <row r="739">
          <cell r="H739">
            <v>476693.35330000002</v>
          </cell>
        </row>
        <row r="746">
          <cell r="H746">
            <v>125782.4376</v>
          </cell>
        </row>
        <row r="753">
          <cell r="H753">
            <v>186675.1894</v>
          </cell>
        </row>
        <row r="768">
          <cell r="H768">
            <v>171396.03939999998</v>
          </cell>
        </row>
        <row r="798">
          <cell r="H798">
            <v>135347.11559999999</v>
          </cell>
        </row>
        <row r="830">
          <cell r="H830">
            <v>179005.13810000001</v>
          </cell>
        </row>
        <row r="857">
          <cell r="H857">
            <v>113565.0585</v>
          </cell>
        </row>
        <row r="874">
          <cell r="H874">
            <v>10902.942500000001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5"/>
  <sheetViews>
    <sheetView tabSelected="1" topLeftCell="A37" zoomScale="115" zoomScaleNormal="115" workbookViewId="0">
      <selection activeCell="P76" sqref="P76"/>
    </sheetView>
  </sheetViews>
  <sheetFormatPr defaultRowHeight="12.75" x14ac:dyDescent="0.2"/>
  <cols>
    <col min="1" max="1" width="10.1640625" customWidth="1"/>
    <col min="2" max="2" width="37.83203125" customWidth="1"/>
    <col min="3" max="3" width="17" customWidth="1"/>
    <col min="4" max="12" width="8.83203125" customWidth="1"/>
    <col min="13" max="13" width="11.5" customWidth="1"/>
    <col min="14" max="14" width="9.33203125" customWidth="1"/>
    <col min="15" max="17" width="8.83203125" customWidth="1"/>
    <col min="18" max="18" width="15.1640625" style="22" bestFit="1" customWidth="1"/>
  </cols>
  <sheetData>
    <row r="1" spans="1:18" ht="91.35" customHeight="1" x14ac:dyDescent="0.2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50"/>
    </row>
    <row r="2" spans="1:18" ht="6.75" customHeight="1" x14ac:dyDescent="0.2">
      <c r="A2" s="51"/>
      <c r="B2" s="53" t="s">
        <v>1</v>
      </c>
      <c r="C2" s="54"/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2</v>
      </c>
      <c r="Q2" s="55"/>
    </row>
    <row r="3" spans="1:18" ht="6.75" customHeight="1" x14ac:dyDescent="0.2">
      <c r="A3" s="51"/>
      <c r="B3" s="2" t="s">
        <v>14</v>
      </c>
      <c r="C3" s="57" t="s">
        <v>15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5"/>
    </row>
    <row r="4" spans="1:18" ht="6.75" customHeight="1" x14ac:dyDescent="0.2">
      <c r="A4" s="51"/>
      <c r="B4" s="3" t="s">
        <v>16</v>
      </c>
      <c r="C4" s="4">
        <v>0</v>
      </c>
      <c r="D4" s="5">
        <v>1.8200000000000001E-2</v>
      </c>
      <c r="E4" s="58" t="s">
        <v>17</v>
      </c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5"/>
    </row>
    <row r="5" spans="1:18" ht="6.75" customHeight="1" x14ac:dyDescent="0.2">
      <c r="A5" s="51"/>
      <c r="B5" s="3" t="s">
        <v>18</v>
      </c>
      <c r="C5" s="57" t="s">
        <v>19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5"/>
    </row>
    <row r="6" spans="1:18" ht="6.75" customHeight="1" x14ac:dyDescent="0.2">
      <c r="A6" s="51"/>
      <c r="B6" s="2" t="s">
        <v>20</v>
      </c>
      <c r="C6" s="57" t="s">
        <v>21</v>
      </c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5"/>
    </row>
    <row r="7" spans="1:18" ht="6.75" customHeight="1" x14ac:dyDescent="0.2">
      <c r="A7" s="51"/>
      <c r="B7" s="2" t="s">
        <v>22</v>
      </c>
      <c r="C7" s="60" t="s">
        <v>23</v>
      </c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55"/>
    </row>
    <row r="8" spans="1:18" ht="6.75" customHeight="1" x14ac:dyDescent="0.2">
      <c r="A8" s="52"/>
      <c r="B8" s="2" t="s">
        <v>24</v>
      </c>
      <c r="C8" s="57" t="s">
        <v>19</v>
      </c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6"/>
    </row>
    <row r="9" spans="1:18" ht="6.75" customHeight="1" x14ac:dyDescent="0.2">
      <c r="A9" s="45" t="s">
        <v>25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7"/>
    </row>
    <row r="10" spans="1:18" ht="6.75" customHeight="1" x14ac:dyDescent="0.2">
      <c r="A10" s="6">
        <v>1</v>
      </c>
      <c r="B10" s="7" t="s">
        <v>26</v>
      </c>
      <c r="C10" s="8">
        <f>[1]Planilha1!$H$10</f>
        <v>652833.95640000002</v>
      </c>
      <c r="D10" s="20">
        <f>$C$10*D11</f>
        <v>39170.037384000003</v>
      </c>
      <c r="E10" s="20">
        <f t="shared" ref="E10:P10" si="0">$C$10*E11</f>
        <v>39170.037384000003</v>
      </c>
      <c r="F10" s="20">
        <f t="shared" si="0"/>
        <v>52226.716512000006</v>
      </c>
      <c r="G10" s="20">
        <f t="shared" si="0"/>
        <v>52226.716512000006</v>
      </c>
      <c r="H10" s="20">
        <f t="shared" si="0"/>
        <v>52226.716512000006</v>
      </c>
      <c r="I10" s="20">
        <f t="shared" si="0"/>
        <v>52226.716512000006</v>
      </c>
      <c r="J10" s="20">
        <f t="shared" si="0"/>
        <v>52226.716512000006</v>
      </c>
      <c r="K10" s="20">
        <f t="shared" si="0"/>
        <v>52226.716512000006</v>
      </c>
      <c r="L10" s="20">
        <f t="shared" si="0"/>
        <v>52226.716512000006</v>
      </c>
      <c r="M10" s="20">
        <f t="shared" si="0"/>
        <v>52226.716512000006</v>
      </c>
      <c r="N10" s="20">
        <f t="shared" si="0"/>
        <v>52226.716512000006</v>
      </c>
      <c r="O10" s="20">
        <f t="shared" si="0"/>
        <v>52226.716512000006</v>
      </c>
      <c r="P10" s="20">
        <f t="shared" si="0"/>
        <v>52226.716512000006</v>
      </c>
      <c r="Q10" s="9"/>
      <c r="R10" s="23">
        <f>SUM(D10:P10)</f>
        <v>652833.95640000002</v>
      </c>
    </row>
    <row r="11" spans="1:18" ht="6.75" customHeight="1" x14ac:dyDescent="0.2">
      <c r="A11" s="10"/>
      <c r="B11" s="10"/>
      <c r="C11" s="10"/>
      <c r="D11" s="21">
        <v>0.06</v>
      </c>
      <c r="E11" s="21">
        <v>0.06</v>
      </c>
      <c r="F11" s="21">
        <v>0.08</v>
      </c>
      <c r="G11" s="21">
        <v>0.08</v>
      </c>
      <c r="H11" s="21">
        <v>0.08</v>
      </c>
      <c r="I11" s="21">
        <v>0.08</v>
      </c>
      <c r="J11" s="21">
        <v>0.08</v>
      </c>
      <c r="K11" s="21">
        <v>0.08</v>
      </c>
      <c r="L11" s="21">
        <v>0.08</v>
      </c>
      <c r="M11" s="21">
        <v>0.08</v>
      </c>
      <c r="N11" s="21">
        <v>0.08</v>
      </c>
      <c r="O11" s="21">
        <v>0.08</v>
      </c>
      <c r="P11" s="21">
        <v>0.08</v>
      </c>
      <c r="Q11" s="11">
        <f>SUM(D11:P11)</f>
        <v>0.99999999999999978</v>
      </c>
      <c r="R11" s="23">
        <f t="shared" ref="R11:R71" si="1">SUM(D11:P11)</f>
        <v>0.99999999999999978</v>
      </c>
    </row>
    <row r="12" spans="1:18" ht="6.75" customHeight="1" x14ac:dyDescent="0.2">
      <c r="A12" s="6">
        <v>2</v>
      </c>
      <c r="B12" s="7" t="s">
        <v>27</v>
      </c>
      <c r="C12" s="12">
        <f>[1]Planilha1!$H$24</f>
        <v>41301.85</v>
      </c>
      <c r="D12" s="13" t="s">
        <v>28</v>
      </c>
      <c r="E12" s="20">
        <f>$C$12*E13</f>
        <v>24781.109999999997</v>
      </c>
      <c r="F12" s="20">
        <f>$C$12*F13</f>
        <v>16520.740000000002</v>
      </c>
      <c r="G12" s="13" t="s">
        <v>28</v>
      </c>
      <c r="H12" s="13" t="s">
        <v>28</v>
      </c>
      <c r="I12" s="13" t="s">
        <v>28</v>
      </c>
      <c r="J12" s="13" t="s">
        <v>28</v>
      </c>
      <c r="K12" s="13" t="s">
        <v>28</v>
      </c>
      <c r="L12" s="13" t="s">
        <v>28</v>
      </c>
      <c r="M12" s="13" t="s">
        <v>28</v>
      </c>
      <c r="N12" s="13" t="s">
        <v>28</v>
      </c>
      <c r="O12" s="13" t="s">
        <v>28</v>
      </c>
      <c r="P12" s="13" t="s">
        <v>28</v>
      </c>
      <c r="Q12" s="9"/>
      <c r="R12" s="23">
        <f t="shared" si="1"/>
        <v>41301.85</v>
      </c>
    </row>
    <row r="13" spans="1:18" ht="6.75" customHeight="1" x14ac:dyDescent="0.2">
      <c r="A13" s="10"/>
      <c r="B13" s="10"/>
      <c r="C13" s="10"/>
      <c r="D13" s="14"/>
      <c r="E13" s="21">
        <v>0.6</v>
      </c>
      <c r="F13" s="21">
        <v>0.4</v>
      </c>
      <c r="G13" s="39"/>
      <c r="H13" s="39"/>
      <c r="I13" s="39"/>
      <c r="J13" s="39"/>
      <c r="K13" s="39"/>
      <c r="L13" s="39"/>
      <c r="M13" s="39"/>
      <c r="N13" s="39"/>
      <c r="O13" s="39"/>
      <c r="P13" s="40"/>
      <c r="Q13" s="11">
        <f>SUM(D13:P13)</f>
        <v>1</v>
      </c>
      <c r="R13" s="23">
        <f t="shared" si="1"/>
        <v>1</v>
      </c>
    </row>
    <row r="14" spans="1:18" ht="6.75" customHeight="1" x14ac:dyDescent="0.2">
      <c r="A14" s="6">
        <v>3</v>
      </c>
      <c r="B14" s="7" t="s">
        <v>29</v>
      </c>
      <c r="C14" s="8">
        <f>[1]Planilha1!$H$34</f>
        <v>122159.4887</v>
      </c>
      <c r="D14" s="13" t="s">
        <v>28</v>
      </c>
      <c r="E14" s="20">
        <f>$C$14*E15</f>
        <v>24431.89774</v>
      </c>
      <c r="F14" s="20">
        <f>$C$14*F15</f>
        <v>61079.744350000001</v>
      </c>
      <c r="G14" s="20">
        <f>$C$14*G15</f>
        <v>36647.846610000001</v>
      </c>
      <c r="H14" s="13" t="s">
        <v>28</v>
      </c>
      <c r="I14" s="13" t="s">
        <v>28</v>
      </c>
      <c r="J14" s="13" t="s">
        <v>28</v>
      </c>
      <c r="K14" s="13" t="s">
        <v>28</v>
      </c>
      <c r="L14" s="13" t="s">
        <v>28</v>
      </c>
      <c r="M14" s="13" t="s">
        <v>28</v>
      </c>
      <c r="N14" s="13" t="s">
        <v>28</v>
      </c>
      <c r="O14" s="13" t="s">
        <v>28</v>
      </c>
      <c r="P14" s="13" t="s">
        <v>28</v>
      </c>
      <c r="Q14" s="9"/>
      <c r="R14" s="23">
        <f t="shared" si="1"/>
        <v>122159.48870000002</v>
      </c>
    </row>
    <row r="15" spans="1:18" ht="6.75" customHeight="1" x14ac:dyDescent="0.2">
      <c r="A15" s="10"/>
      <c r="B15" s="10"/>
      <c r="C15" s="10"/>
      <c r="D15" s="17"/>
      <c r="E15" s="21">
        <v>0.2</v>
      </c>
      <c r="F15" s="21">
        <v>0.5</v>
      </c>
      <c r="G15" s="21">
        <v>0.3</v>
      </c>
      <c r="H15" s="17"/>
      <c r="I15" s="17"/>
      <c r="J15" s="17"/>
      <c r="K15" s="17"/>
      <c r="L15" s="17"/>
      <c r="M15" s="17"/>
      <c r="N15" s="17"/>
      <c r="O15" s="17"/>
      <c r="P15" s="17"/>
      <c r="Q15" s="11">
        <f>SUM(D15:P15)</f>
        <v>1</v>
      </c>
      <c r="R15" s="23">
        <f t="shared" si="1"/>
        <v>1</v>
      </c>
    </row>
    <row r="16" spans="1:18" ht="6.75" customHeight="1" x14ac:dyDescent="0.2">
      <c r="A16" s="6">
        <v>4</v>
      </c>
      <c r="B16" s="7" t="s">
        <v>30</v>
      </c>
      <c r="C16" s="8">
        <f>[1]Planilha1!$H$68</f>
        <v>212041.22510000001</v>
      </c>
      <c r="D16" s="20">
        <f>$C$16*D17</f>
        <v>84816.490040000004</v>
      </c>
      <c r="E16" s="20">
        <f>$C$16*E17</f>
        <v>127224.73506000001</v>
      </c>
      <c r="F16" s="13" t="s">
        <v>28</v>
      </c>
      <c r="G16" s="13" t="s">
        <v>28</v>
      </c>
      <c r="H16" s="13" t="s">
        <v>28</v>
      </c>
      <c r="I16" s="13" t="s">
        <v>28</v>
      </c>
      <c r="J16" s="13" t="s">
        <v>28</v>
      </c>
      <c r="K16" s="13" t="s">
        <v>28</v>
      </c>
      <c r="L16" s="13" t="s">
        <v>28</v>
      </c>
      <c r="M16" s="13" t="s">
        <v>28</v>
      </c>
      <c r="N16" s="13" t="s">
        <v>28</v>
      </c>
      <c r="O16" s="13" t="s">
        <v>28</v>
      </c>
      <c r="P16" s="13" t="s">
        <v>28</v>
      </c>
      <c r="Q16" s="9"/>
      <c r="R16" s="23">
        <f t="shared" si="1"/>
        <v>212041.22510000001</v>
      </c>
    </row>
    <row r="17" spans="1:18" ht="6.75" customHeight="1" x14ac:dyDescent="0.2">
      <c r="A17" s="10"/>
      <c r="B17" s="10"/>
      <c r="C17" s="10"/>
      <c r="D17" s="21">
        <v>0.4</v>
      </c>
      <c r="E17" s="24">
        <v>0.6</v>
      </c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40"/>
      <c r="Q17" s="11">
        <f>SUM(D17:P17)</f>
        <v>1</v>
      </c>
      <c r="R17" s="23">
        <f t="shared" si="1"/>
        <v>1</v>
      </c>
    </row>
    <row r="18" spans="1:18" ht="6.75" customHeight="1" x14ac:dyDescent="0.2">
      <c r="A18" s="6">
        <v>5</v>
      </c>
      <c r="B18" s="7" t="s">
        <v>31</v>
      </c>
      <c r="C18" s="8">
        <f>[1]Planilha1!$H$81</f>
        <v>57480.495699999999</v>
      </c>
      <c r="D18" s="20">
        <f>$C$18*D19</f>
        <v>3448.8297419999999</v>
      </c>
      <c r="E18" s="20">
        <f>$C$18*E19</f>
        <v>3448.8297419999999</v>
      </c>
      <c r="F18" s="20">
        <f t="shared" ref="F18:P18" si="2">$C$18*F19</f>
        <v>4598.4396560000005</v>
      </c>
      <c r="G18" s="20">
        <f t="shared" si="2"/>
        <v>4598.4396560000005</v>
      </c>
      <c r="H18" s="20">
        <f t="shared" si="2"/>
        <v>4598.4396560000005</v>
      </c>
      <c r="I18" s="20">
        <f t="shared" si="2"/>
        <v>4598.4396560000005</v>
      </c>
      <c r="J18" s="20">
        <f t="shared" si="2"/>
        <v>4598.4396560000005</v>
      </c>
      <c r="K18" s="20">
        <f t="shared" si="2"/>
        <v>4598.4396560000005</v>
      </c>
      <c r="L18" s="20">
        <f t="shared" si="2"/>
        <v>4598.4396560000005</v>
      </c>
      <c r="M18" s="20">
        <f t="shared" si="2"/>
        <v>4598.4396560000005</v>
      </c>
      <c r="N18" s="20">
        <f t="shared" si="2"/>
        <v>4598.4396560000005</v>
      </c>
      <c r="O18" s="20">
        <f t="shared" si="2"/>
        <v>4598.4396560000005</v>
      </c>
      <c r="P18" s="20">
        <f t="shared" si="2"/>
        <v>4598.4396560000005</v>
      </c>
      <c r="Q18" s="9"/>
      <c r="R18" s="23">
        <f t="shared" si="1"/>
        <v>57480.495700000021</v>
      </c>
    </row>
    <row r="19" spans="1:18" ht="6.75" customHeight="1" x14ac:dyDescent="0.2">
      <c r="A19" s="10"/>
      <c r="B19" s="10"/>
      <c r="C19" s="10"/>
      <c r="D19" s="21">
        <v>0.06</v>
      </c>
      <c r="E19" s="21">
        <v>0.06</v>
      </c>
      <c r="F19" s="21">
        <v>0.08</v>
      </c>
      <c r="G19" s="21">
        <v>0.08</v>
      </c>
      <c r="H19" s="21">
        <v>0.08</v>
      </c>
      <c r="I19" s="21">
        <v>0.08</v>
      </c>
      <c r="J19" s="21">
        <v>0.08</v>
      </c>
      <c r="K19" s="21">
        <v>0.08</v>
      </c>
      <c r="L19" s="21">
        <v>0.08</v>
      </c>
      <c r="M19" s="21">
        <v>0.08</v>
      </c>
      <c r="N19" s="21">
        <v>0.08</v>
      </c>
      <c r="O19" s="21">
        <v>0.08</v>
      </c>
      <c r="P19" s="21">
        <v>0.08</v>
      </c>
      <c r="Q19" s="11">
        <f>SUM(D19:P19)</f>
        <v>0.99999999999999978</v>
      </c>
      <c r="R19" s="23">
        <f t="shared" si="1"/>
        <v>0.99999999999999978</v>
      </c>
    </row>
    <row r="20" spans="1:18" ht="6.75" customHeight="1" x14ac:dyDescent="0.2">
      <c r="A20" s="6">
        <v>6</v>
      </c>
      <c r="B20" s="7" t="s">
        <v>32</v>
      </c>
      <c r="C20" s="8">
        <f>[1]Planilha1!$H$87</f>
        <v>112463.65029999999</v>
      </c>
      <c r="D20" s="13" t="s">
        <v>28</v>
      </c>
      <c r="E20" s="13" t="s">
        <v>28</v>
      </c>
      <c r="F20" s="20">
        <f>$C$20*F21</f>
        <v>44985.460120000003</v>
      </c>
      <c r="G20" s="20">
        <f t="shared" ref="G20:J20" si="3">$C$20*G21</f>
        <v>33739.095089999995</v>
      </c>
      <c r="H20" s="20">
        <f t="shared" si="3"/>
        <v>22492.730060000002</v>
      </c>
      <c r="I20" s="20">
        <f t="shared" si="3"/>
        <v>5623.1825150000004</v>
      </c>
      <c r="J20" s="20">
        <f t="shared" si="3"/>
        <v>5623.1825150000004</v>
      </c>
      <c r="K20" s="13" t="s">
        <v>28</v>
      </c>
      <c r="L20" s="13" t="s">
        <v>28</v>
      </c>
      <c r="M20" s="13" t="s">
        <v>28</v>
      </c>
      <c r="N20" s="13" t="s">
        <v>28</v>
      </c>
      <c r="O20" s="13" t="s">
        <v>28</v>
      </c>
      <c r="P20" s="13" t="s">
        <v>28</v>
      </c>
      <c r="Q20" s="9"/>
      <c r="R20" s="23">
        <f t="shared" si="1"/>
        <v>112463.65029999998</v>
      </c>
    </row>
    <row r="21" spans="1:18" ht="6.75" customHeight="1" x14ac:dyDescent="0.2">
      <c r="A21" s="10"/>
      <c r="B21" s="10"/>
      <c r="C21" s="10"/>
      <c r="D21" s="38"/>
      <c r="E21" s="39"/>
      <c r="F21" s="25">
        <v>0.4</v>
      </c>
      <c r="G21" s="25">
        <v>0.3</v>
      </c>
      <c r="H21" s="25">
        <v>0.2</v>
      </c>
      <c r="I21" s="25">
        <v>0.05</v>
      </c>
      <c r="J21" s="25">
        <v>0.05</v>
      </c>
      <c r="K21" s="39"/>
      <c r="L21" s="39"/>
      <c r="M21" s="39"/>
      <c r="N21" s="39"/>
      <c r="O21" s="39"/>
      <c r="P21" s="40"/>
      <c r="Q21" s="11">
        <f>SUM(D21:P21)</f>
        <v>1</v>
      </c>
      <c r="R21" s="23">
        <f t="shared" si="1"/>
        <v>1</v>
      </c>
    </row>
    <row r="22" spans="1:18" ht="6.75" customHeight="1" x14ac:dyDescent="0.2">
      <c r="A22" s="6">
        <v>7</v>
      </c>
      <c r="B22" s="7" t="s">
        <v>33</v>
      </c>
      <c r="C22" s="8">
        <f>[1]Planilha1!$H$95</f>
        <v>310289.52540000004</v>
      </c>
      <c r="D22" s="13" t="s">
        <v>28</v>
      </c>
      <c r="E22" s="13" t="s">
        <v>28</v>
      </c>
      <c r="F22" s="20">
        <f>$C$22*F23</f>
        <v>62057.905080000011</v>
      </c>
      <c r="G22" s="20">
        <f>$C$22*G23</f>
        <v>186173.71524000002</v>
      </c>
      <c r="H22" s="20">
        <f>$C$22*H23</f>
        <v>31028.952540000006</v>
      </c>
      <c r="I22" s="20">
        <f>$C$22*I23</f>
        <v>31028.952540000006</v>
      </c>
      <c r="J22" s="13" t="s">
        <v>28</v>
      </c>
      <c r="K22" s="13" t="s">
        <v>28</v>
      </c>
      <c r="L22" s="13" t="s">
        <v>28</v>
      </c>
      <c r="M22" s="13" t="s">
        <v>28</v>
      </c>
      <c r="N22" s="13" t="s">
        <v>28</v>
      </c>
      <c r="O22" s="13" t="s">
        <v>28</v>
      </c>
      <c r="P22" s="13" t="s">
        <v>28</v>
      </c>
      <c r="Q22" s="9"/>
      <c r="R22" s="23">
        <f t="shared" si="1"/>
        <v>310289.5254000001</v>
      </c>
    </row>
    <row r="23" spans="1:18" ht="6.75" customHeight="1" x14ac:dyDescent="0.2">
      <c r="A23" s="10"/>
      <c r="B23" s="10"/>
      <c r="C23" s="10"/>
      <c r="D23" s="17"/>
      <c r="E23" s="17"/>
      <c r="F23" s="25">
        <v>0.2</v>
      </c>
      <c r="G23" s="25">
        <v>0.6</v>
      </c>
      <c r="H23" s="25">
        <v>0.1</v>
      </c>
      <c r="I23" s="25">
        <v>0.1</v>
      </c>
      <c r="J23" s="17"/>
      <c r="K23" s="17"/>
      <c r="L23" s="17"/>
      <c r="M23" s="17"/>
      <c r="N23" s="17"/>
      <c r="O23" s="17"/>
      <c r="P23" s="17"/>
      <c r="Q23" s="11">
        <f>SUM(D23:P23)</f>
        <v>1</v>
      </c>
      <c r="R23" s="23">
        <f t="shared" si="1"/>
        <v>1</v>
      </c>
    </row>
    <row r="24" spans="1:18" ht="6.75" customHeight="1" x14ac:dyDescent="0.2">
      <c r="A24" s="6">
        <v>8</v>
      </c>
      <c r="B24" s="7" t="s">
        <v>34</v>
      </c>
      <c r="C24" s="8">
        <f>[1]Planilha1!$H$122</f>
        <v>646760.00139999983</v>
      </c>
      <c r="D24" s="13" t="s">
        <v>28</v>
      </c>
      <c r="E24" s="13" t="s">
        <v>28</v>
      </c>
      <c r="F24" s="13" t="s">
        <v>28</v>
      </c>
      <c r="G24" s="13" t="s">
        <v>28</v>
      </c>
      <c r="H24" s="20">
        <f>$C$24*H25</f>
        <v>258704.00055999996</v>
      </c>
      <c r="I24" s="20">
        <f t="shared" ref="I24:K24" si="4">$C$24*I25</f>
        <v>258704.00055999996</v>
      </c>
      <c r="J24" s="20">
        <f t="shared" si="4"/>
        <v>64676.000139999989</v>
      </c>
      <c r="K24" s="20">
        <f t="shared" si="4"/>
        <v>64676.000139999989</v>
      </c>
      <c r="L24" s="13" t="s">
        <v>28</v>
      </c>
      <c r="M24" s="13" t="s">
        <v>28</v>
      </c>
      <c r="N24" s="13" t="s">
        <v>28</v>
      </c>
      <c r="O24" s="13" t="s">
        <v>28</v>
      </c>
      <c r="P24" s="13" t="s">
        <v>28</v>
      </c>
      <c r="Q24" s="9"/>
      <c r="R24" s="23">
        <f t="shared" si="1"/>
        <v>646760.00139999995</v>
      </c>
    </row>
    <row r="25" spans="1:18" ht="6.75" customHeight="1" x14ac:dyDescent="0.2">
      <c r="A25" s="10"/>
      <c r="B25" s="10"/>
      <c r="C25" s="10"/>
      <c r="D25" s="38"/>
      <c r="E25" s="39"/>
      <c r="F25" s="39"/>
      <c r="G25" s="39"/>
      <c r="H25" s="25">
        <v>0.4</v>
      </c>
      <c r="I25" s="25">
        <v>0.4</v>
      </c>
      <c r="J25" s="25">
        <v>0.1</v>
      </c>
      <c r="K25" s="25">
        <v>0.1</v>
      </c>
      <c r="L25" s="39"/>
      <c r="M25" s="39"/>
      <c r="N25" s="39"/>
      <c r="O25" s="39"/>
      <c r="P25" s="40"/>
      <c r="Q25" s="11">
        <f>SUM(D25:P25)</f>
        <v>1</v>
      </c>
      <c r="R25" s="23">
        <f t="shared" si="1"/>
        <v>1</v>
      </c>
    </row>
    <row r="26" spans="1:18" ht="6.75" customHeight="1" x14ac:dyDescent="0.2">
      <c r="A26" s="6">
        <v>9</v>
      </c>
      <c r="B26" s="7" t="s">
        <v>35</v>
      </c>
      <c r="C26" s="8">
        <f>[1]Planilha1!$H$176</f>
        <v>304978.79740000004</v>
      </c>
      <c r="D26" s="13" t="s">
        <v>28</v>
      </c>
      <c r="E26" s="13" t="s">
        <v>28</v>
      </c>
      <c r="F26" s="13" t="s">
        <v>28</v>
      </c>
      <c r="G26" s="13" t="s">
        <v>28</v>
      </c>
      <c r="H26" s="13" t="s">
        <v>28</v>
      </c>
      <c r="I26" s="20">
        <f>$C$26*I27</f>
        <v>182987.27844000002</v>
      </c>
      <c r="J26" s="20">
        <f t="shared" ref="J26:K26" si="5">$C$26*J27</f>
        <v>106742.57909000001</v>
      </c>
      <c r="K26" s="20">
        <f t="shared" si="5"/>
        <v>12199.151896000001</v>
      </c>
      <c r="L26" s="13" t="s">
        <v>28</v>
      </c>
      <c r="M26" s="13" t="s">
        <v>28</v>
      </c>
      <c r="N26" s="13" t="s">
        <v>28</v>
      </c>
      <c r="O26" s="13" t="s">
        <v>28</v>
      </c>
      <c r="P26" s="13" t="s">
        <v>28</v>
      </c>
      <c r="Q26" s="9"/>
      <c r="R26" s="23">
        <f t="shared" si="1"/>
        <v>301929.00942600006</v>
      </c>
    </row>
    <row r="27" spans="1:18" ht="6.75" customHeight="1" x14ac:dyDescent="0.2">
      <c r="A27" s="10"/>
      <c r="B27" s="10"/>
      <c r="C27" s="10"/>
      <c r="D27" s="17"/>
      <c r="E27" s="17"/>
      <c r="F27" s="17"/>
      <c r="G27" s="17"/>
      <c r="H27" s="17"/>
      <c r="I27" s="25">
        <v>0.6</v>
      </c>
      <c r="J27" s="25">
        <v>0.35</v>
      </c>
      <c r="K27" s="25">
        <v>0.04</v>
      </c>
      <c r="L27" s="17"/>
      <c r="M27" s="17"/>
      <c r="N27" s="17"/>
      <c r="O27" s="17"/>
      <c r="P27" s="17"/>
      <c r="Q27" s="11">
        <f>SUM(D27:P27)</f>
        <v>0.99</v>
      </c>
      <c r="R27" s="23">
        <f t="shared" si="1"/>
        <v>0.99</v>
      </c>
    </row>
    <row r="28" spans="1:18" ht="6.75" customHeight="1" x14ac:dyDescent="0.2">
      <c r="A28" s="6">
        <v>10</v>
      </c>
      <c r="B28" s="7" t="s">
        <v>36</v>
      </c>
      <c r="C28" s="8">
        <f>[1]Planilha1!$H$200</f>
        <v>317896.41079999995</v>
      </c>
      <c r="D28" s="13" t="s">
        <v>28</v>
      </c>
      <c r="E28" s="13" t="s">
        <v>28</v>
      </c>
      <c r="F28" s="13" t="s">
        <v>28</v>
      </c>
      <c r="G28" s="13" t="s">
        <v>28</v>
      </c>
      <c r="H28" s="13" t="s">
        <v>28</v>
      </c>
      <c r="I28" s="13" t="s">
        <v>28</v>
      </c>
      <c r="J28" s="13" t="s">
        <v>28</v>
      </c>
      <c r="K28" s="20">
        <f>$C$28*K29</f>
        <v>127158.56431999999</v>
      </c>
      <c r="L28" s="20">
        <f>$C$28*L29</f>
        <v>174843.02593999999</v>
      </c>
      <c r="M28" s="13" t="s">
        <v>28</v>
      </c>
      <c r="N28" s="20">
        <f>$C$28*N29</f>
        <v>15894.820539999999</v>
      </c>
      <c r="O28" s="13" t="s">
        <v>28</v>
      </c>
      <c r="P28" s="13" t="s">
        <v>28</v>
      </c>
      <c r="Q28" s="9"/>
      <c r="R28" s="23">
        <f t="shared" si="1"/>
        <v>317896.41079999995</v>
      </c>
    </row>
    <row r="29" spans="1:18" ht="6.75" customHeight="1" x14ac:dyDescent="0.2">
      <c r="A29" s="10"/>
      <c r="B29" s="10"/>
      <c r="C29" s="10"/>
      <c r="D29" s="38"/>
      <c r="E29" s="39"/>
      <c r="F29" s="39"/>
      <c r="G29" s="39"/>
      <c r="H29" s="39"/>
      <c r="I29" s="39"/>
      <c r="J29" s="39"/>
      <c r="K29" s="25">
        <v>0.4</v>
      </c>
      <c r="L29" s="25">
        <v>0.55000000000000004</v>
      </c>
      <c r="M29" s="16"/>
      <c r="N29" s="25">
        <v>0.05</v>
      </c>
      <c r="O29" s="39"/>
      <c r="P29" s="40"/>
      <c r="Q29" s="11">
        <f>SUM(D29:P29)</f>
        <v>1</v>
      </c>
      <c r="R29" s="23">
        <f t="shared" si="1"/>
        <v>1</v>
      </c>
    </row>
    <row r="30" spans="1:18" ht="6.75" customHeight="1" x14ac:dyDescent="0.2">
      <c r="A30" s="6">
        <v>11</v>
      </c>
      <c r="B30" s="7" t="s">
        <v>37</v>
      </c>
      <c r="C30" s="8">
        <f>[1]Planilha1!$H$212</f>
        <v>448223.96880000003</v>
      </c>
      <c r="D30" s="13" t="s">
        <v>28</v>
      </c>
      <c r="E30" s="13" t="s">
        <v>28</v>
      </c>
      <c r="F30" s="13" t="s">
        <v>28</v>
      </c>
      <c r="G30" s="13" t="s">
        <v>28</v>
      </c>
      <c r="H30" s="13" t="s">
        <v>28</v>
      </c>
      <c r="I30" s="13" t="s">
        <v>28</v>
      </c>
      <c r="J30" s="20">
        <f>$C$30*J31</f>
        <v>22411.198440000004</v>
      </c>
      <c r="K30" s="13" t="s">
        <v>28</v>
      </c>
      <c r="L30" s="13" t="s">
        <v>28</v>
      </c>
      <c r="M30" s="20">
        <f>$C$30*M31</f>
        <v>179289.58752000003</v>
      </c>
      <c r="N30" s="20">
        <f>$C$30*N31</f>
        <v>224111.98440000002</v>
      </c>
      <c r="O30" s="20">
        <f>$C$30*O31</f>
        <v>22411.198440000004</v>
      </c>
      <c r="P30" s="13" t="s">
        <v>28</v>
      </c>
      <c r="Q30" s="9"/>
      <c r="R30" s="23">
        <f t="shared" si="1"/>
        <v>448223.96880000009</v>
      </c>
    </row>
    <row r="31" spans="1:18" ht="6.75" customHeight="1" x14ac:dyDescent="0.2">
      <c r="A31" s="10"/>
      <c r="B31" s="10"/>
      <c r="C31" s="10"/>
      <c r="D31" s="17"/>
      <c r="E31" s="17"/>
      <c r="F31" s="17"/>
      <c r="G31" s="17"/>
      <c r="H31" s="17"/>
      <c r="I31" s="17"/>
      <c r="J31" s="25">
        <v>0.05</v>
      </c>
      <c r="K31" s="17"/>
      <c r="L31" s="17"/>
      <c r="M31" s="25">
        <v>0.4</v>
      </c>
      <c r="N31" s="25">
        <v>0.5</v>
      </c>
      <c r="O31" s="25">
        <v>0.05</v>
      </c>
      <c r="P31" s="17"/>
      <c r="Q31" s="11">
        <f>SUM(D31:P31)</f>
        <v>1</v>
      </c>
      <c r="R31" s="23">
        <f t="shared" si="1"/>
        <v>1</v>
      </c>
    </row>
    <row r="32" spans="1:18" ht="6.75" customHeight="1" x14ac:dyDescent="0.2">
      <c r="A32" s="6">
        <v>12</v>
      </c>
      <c r="B32" s="7" t="s">
        <v>38</v>
      </c>
      <c r="C32" s="8">
        <f>[1]Planilha1!$H$296</f>
        <v>8785.6623999999993</v>
      </c>
      <c r="D32" s="13" t="s">
        <v>28</v>
      </c>
      <c r="E32" s="13" t="s">
        <v>28</v>
      </c>
      <c r="F32" s="13" t="s">
        <v>28</v>
      </c>
      <c r="G32" s="13" t="s">
        <v>28</v>
      </c>
      <c r="H32" s="13" t="s">
        <v>28</v>
      </c>
      <c r="I32" s="13" t="s">
        <v>28</v>
      </c>
      <c r="J32" s="20">
        <f>$C$32*J33</f>
        <v>1757.13248</v>
      </c>
      <c r="K32" s="20">
        <f t="shared" ref="K32:L32" si="6">$C$32*K33</f>
        <v>6149.9636799999989</v>
      </c>
      <c r="L32" s="20">
        <f t="shared" si="6"/>
        <v>878.56623999999999</v>
      </c>
      <c r="M32" s="13" t="s">
        <v>28</v>
      </c>
      <c r="N32" s="13" t="s">
        <v>28</v>
      </c>
      <c r="O32" s="13" t="s">
        <v>28</v>
      </c>
      <c r="P32" s="13" t="s">
        <v>28</v>
      </c>
      <c r="Q32" s="9"/>
      <c r="R32" s="23">
        <f t="shared" si="1"/>
        <v>8785.6623999999993</v>
      </c>
    </row>
    <row r="33" spans="1:18" ht="6.75" customHeight="1" x14ac:dyDescent="0.2">
      <c r="A33" s="10"/>
      <c r="B33" s="10"/>
      <c r="C33" s="10"/>
      <c r="D33" s="38"/>
      <c r="E33" s="39"/>
      <c r="F33" s="39"/>
      <c r="G33" s="39"/>
      <c r="H33" s="39"/>
      <c r="I33" s="39"/>
      <c r="J33" s="25">
        <v>0.2</v>
      </c>
      <c r="K33" s="25">
        <v>0.7</v>
      </c>
      <c r="L33" s="25">
        <v>0.1</v>
      </c>
      <c r="M33" s="39"/>
      <c r="N33" s="39"/>
      <c r="O33" s="39"/>
      <c r="P33" s="40"/>
      <c r="Q33" s="11">
        <f>SUM(D33:P33)</f>
        <v>0.99999999999999989</v>
      </c>
      <c r="R33" s="23">
        <f t="shared" si="1"/>
        <v>0.99999999999999989</v>
      </c>
    </row>
    <row r="34" spans="1:18" ht="6.75" customHeight="1" x14ac:dyDescent="0.2">
      <c r="A34" s="6">
        <v>13</v>
      </c>
      <c r="B34" s="7" t="s">
        <v>39</v>
      </c>
      <c r="C34" s="8">
        <f>[1]Planilha1!$H$303</f>
        <v>161269.15149999998</v>
      </c>
      <c r="D34" s="13" t="s">
        <v>28</v>
      </c>
      <c r="E34" s="13" t="s">
        <v>28</v>
      </c>
      <c r="F34" s="13" t="s">
        <v>28</v>
      </c>
      <c r="G34" s="13" t="s">
        <v>28</v>
      </c>
      <c r="H34" s="13" t="s">
        <v>28</v>
      </c>
      <c r="I34" s="13" t="s">
        <v>28</v>
      </c>
      <c r="J34" s="20">
        <f>$C$34*J35</f>
        <v>32253.830299999998</v>
      </c>
      <c r="K34" s="20">
        <f>$C$34*K35</f>
        <v>80634.575749999989</v>
      </c>
      <c r="L34" s="20">
        <f>$C$34*L35</f>
        <v>32253.830299999998</v>
      </c>
      <c r="M34" s="20">
        <f t="shared" ref="M34:N34" si="7">$C$34*M35</f>
        <v>8063.4575749999995</v>
      </c>
      <c r="N34" s="20">
        <f t="shared" si="7"/>
        <v>8063.4575749999995</v>
      </c>
      <c r="O34" s="13" t="s">
        <v>28</v>
      </c>
      <c r="P34" s="13" t="s">
        <v>28</v>
      </c>
      <c r="Q34" s="9"/>
      <c r="R34" s="23">
        <f t="shared" si="1"/>
        <v>161269.15150000001</v>
      </c>
    </row>
    <row r="35" spans="1:18" ht="6.75" customHeight="1" x14ac:dyDescent="0.2">
      <c r="A35" s="10"/>
      <c r="B35" s="10"/>
      <c r="C35" s="10"/>
      <c r="D35" s="17"/>
      <c r="E35" s="17"/>
      <c r="F35" s="17"/>
      <c r="G35" s="17"/>
      <c r="H35" s="17"/>
      <c r="I35" s="17"/>
      <c r="J35" s="25">
        <v>0.2</v>
      </c>
      <c r="K35" s="25">
        <v>0.5</v>
      </c>
      <c r="L35" s="25">
        <v>0.2</v>
      </c>
      <c r="M35" s="25">
        <v>0.05</v>
      </c>
      <c r="N35" s="25">
        <v>0.05</v>
      </c>
      <c r="O35" s="17"/>
      <c r="P35" s="17"/>
      <c r="Q35" s="11">
        <f>SUM(D35:P35)</f>
        <v>1</v>
      </c>
      <c r="R35" s="23">
        <f t="shared" si="1"/>
        <v>1</v>
      </c>
    </row>
    <row r="36" spans="1:18" ht="6.75" customHeight="1" x14ac:dyDescent="0.2">
      <c r="A36" s="6">
        <v>14</v>
      </c>
      <c r="B36" s="7" t="s">
        <v>40</v>
      </c>
      <c r="C36" s="12">
        <f>[1]Planilha1!$H$415</f>
        <v>139828.43</v>
      </c>
      <c r="D36" s="13" t="s">
        <v>28</v>
      </c>
      <c r="E36" s="13" t="s">
        <v>28</v>
      </c>
      <c r="F36" s="13" t="s">
        <v>28</v>
      </c>
      <c r="G36" s="13" t="s">
        <v>28</v>
      </c>
      <c r="H36" s="13" t="s">
        <v>28</v>
      </c>
      <c r="I36" s="13" t="s">
        <v>28</v>
      </c>
      <c r="J36" s="13" t="s">
        <v>28</v>
      </c>
      <c r="K36" s="20">
        <f>$C$36*K37</f>
        <v>13982.843000000001</v>
      </c>
      <c r="L36" s="20">
        <f t="shared" ref="L36:M36" si="8">$C$36*L37</f>
        <v>97879.900999999983</v>
      </c>
      <c r="M36" s="20">
        <f t="shared" si="8"/>
        <v>27965.686000000002</v>
      </c>
      <c r="N36" s="13" t="s">
        <v>28</v>
      </c>
      <c r="O36" s="13" t="s">
        <v>28</v>
      </c>
      <c r="P36" s="13" t="s">
        <v>28</v>
      </c>
      <c r="Q36" s="9"/>
      <c r="R36" s="23">
        <f t="shared" si="1"/>
        <v>139828.43</v>
      </c>
    </row>
    <row r="37" spans="1:18" ht="6.75" customHeight="1" x14ac:dyDescent="0.2">
      <c r="A37" s="10"/>
      <c r="B37" s="10"/>
      <c r="C37" s="10"/>
      <c r="D37" s="38"/>
      <c r="E37" s="39"/>
      <c r="F37" s="39"/>
      <c r="G37" s="39"/>
      <c r="H37" s="39"/>
      <c r="I37" s="39"/>
      <c r="J37" s="39"/>
      <c r="K37" s="25">
        <v>0.1</v>
      </c>
      <c r="L37" s="26">
        <v>0.7</v>
      </c>
      <c r="M37" s="25">
        <v>0.2</v>
      </c>
      <c r="N37" s="39"/>
      <c r="O37" s="39"/>
      <c r="P37" s="40"/>
      <c r="Q37" s="11">
        <f>SUM(D37:P37)</f>
        <v>1</v>
      </c>
      <c r="R37" s="23">
        <f t="shared" si="1"/>
        <v>1</v>
      </c>
    </row>
    <row r="38" spans="1:18" ht="6.75" customHeight="1" x14ac:dyDescent="0.2">
      <c r="A38" s="6">
        <v>15</v>
      </c>
      <c r="B38" s="7" t="s">
        <v>41</v>
      </c>
      <c r="C38" s="18">
        <f>[1]Planilha1!$H$473</f>
        <v>575049.71479999996</v>
      </c>
      <c r="D38" s="13" t="s">
        <v>28</v>
      </c>
      <c r="E38" s="13" t="s">
        <v>28</v>
      </c>
      <c r="F38" s="13" t="s">
        <v>28</v>
      </c>
      <c r="G38" s="13" t="s">
        <v>28</v>
      </c>
      <c r="H38" s="13" t="s">
        <v>28</v>
      </c>
      <c r="I38" s="20">
        <f t="shared" ref="I38:O38" si="9">$C$38*I39</f>
        <v>57504.97148</v>
      </c>
      <c r="J38" s="20">
        <f t="shared" si="9"/>
        <v>172514.91443999999</v>
      </c>
      <c r="K38" s="20">
        <f t="shared" si="9"/>
        <v>57504.97148</v>
      </c>
      <c r="L38" s="20">
        <f t="shared" si="9"/>
        <v>172514.91443999999</v>
      </c>
      <c r="M38" s="20">
        <f t="shared" si="9"/>
        <v>57504.97148</v>
      </c>
      <c r="N38" s="20">
        <f t="shared" si="9"/>
        <v>28752.48574</v>
      </c>
      <c r="O38" s="20">
        <f t="shared" si="9"/>
        <v>28752.48574</v>
      </c>
      <c r="P38" s="13" t="s">
        <v>28</v>
      </c>
      <c r="Q38" s="9"/>
      <c r="R38" s="23">
        <f t="shared" si="1"/>
        <v>575049.71479999996</v>
      </c>
    </row>
    <row r="39" spans="1:18" ht="6.75" customHeight="1" x14ac:dyDescent="0.2">
      <c r="A39" s="10"/>
      <c r="B39" s="10"/>
      <c r="C39" s="10"/>
      <c r="D39" s="17"/>
      <c r="E39" s="17"/>
      <c r="F39" s="17"/>
      <c r="G39" s="17"/>
      <c r="H39" s="17"/>
      <c r="I39" s="25">
        <v>0.1</v>
      </c>
      <c r="J39" s="25">
        <v>0.3</v>
      </c>
      <c r="K39" s="25">
        <v>0.1</v>
      </c>
      <c r="L39" s="25">
        <v>0.3</v>
      </c>
      <c r="M39" s="25">
        <v>0.1</v>
      </c>
      <c r="N39" s="25">
        <v>0.05</v>
      </c>
      <c r="O39" s="25">
        <v>0.05</v>
      </c>
      <c r="P39" s="17"/>
      <c r="Q39" s="11">
        <f>SUM(D39:P39)</f>
        <v>1</v>
      </c>
      <c r="R39" s="23">
        <f t="shared" si="1"/>
        <v>1</v>
      </c>
    </row>
    <row r="40" spans="1:18" ht="6.75" customHeight="1" x14ac:dyDescent="0.2">
      <c r="A40" s="6">
        <v>16</v>
      </c>
      <c r="B40" s="7" t="s">
        <v>42</v>
      </c>
      <c r="C40" s="8">
        <f>[1]Planilha1!$H$500</f>
        <v>544505.65830000001</v>
      </c>
      <c r="D40" s="13" t="s">
        <v>28</v>
      </c>
      <c r="E40" s="13" t="s">
        <v>28</v>
      </c>
      <c r="F40" s="13" t="s">
        <v>28</v>
      </c>
      <c r="G40" s="13" t="s">
        <v>28</v>
      </c>
      <c r="H40" s="13" t="s">
        <v>28</v>
      </c>
      <c r="I40" s="13" t="s">
        <v>28</v>
      </c>
      <c r="J40" s="20">
        <f>$C$40*J41</f>
        <v>190576.98040499998</v>
      </c>
      <c r="K40" s="20">
        <f t="shared" ref="K40:P40" si="10">$C$40*K41</f>
        <v>163351.69748999999</v>
      </c>
      <c r="L40" s="20">
        <f t="shared" si="10"/>
        <v>54450.565830000007</v>
      </c>
      <c r="M40" s="20">
        <f t="shared" si="10"/>
        <v>54450.565830000007</v>
      </c>
      <c r="N40" s="20">
        <f t="shared" si="10"/>
        <v>27225.282915000003</v>
      </c>
      <c r="O40" s="20">
        <f t="shared" si="10"/>
        <v>27225.282915000003</v>
      </c>
      <c r="P40" s="20">
        <f t="shared" si="10"/>
        <v>27225.282915000003</v>
      </c>
      <c r="Q40" s="9"/>
      <c r="R40" s="23">
        <f t="shared" si="1"/>
        <v>544505.65829999989</v>
      </c>
    </row>
    <row r="41" spans="1:18" ht="6.75" customHeight="1" x14ac:dyDescent="0.2">
      <c r="A41" s="10"/>
      <c r="B41" s="10"/>
      <c r="C41" s="10"/>
      <c r="D41" s="38"/>
      <c r="E41" s="39"/>
      <c r="F41" s="39"/>
      <c r="G41" s="39"/>
      <c r="H41" s="39"/>
      <c r="I41" s="39"/>
      <c r="J41" s="26">
        <v>0.35</v>
      </c>
      <c r="K41" s="26">
        <v>0.3</v>
      </c>
      <c r="L41" s="26">
        <v>0.1</v>
      </c>
      <c r="M41" s="26">
        <v>0.1</v>
      </c>
      <c r="N41" s="26">
        <v>0.05</v>
      </c>
      <c r="O41" s="26">
        <v>0.05</v>
      </c>
      <c r="P41" s="26">
        <v>0.05</v>
      </c>
      <c r="Q41" s="11">
        <f>SUM(D41:P41)</f>
        <v>1</v>
      </c>
      <c r="R41" s="23">
        <f t="shared" si="1"/>
        <v>1</v>
      </c>
    </row>
    <row r="42" spans="1:18" ht="6.75" customHeight="1" x14ac:dyDescent="0.2">
      <c r="A42" s="6">
        <v>17</v>
      </c>
      <c r="B42" s="7" t="s">
        <v>43</v>
      </c>
      <c r="C42" s="8">
        <f>[1]Planilha1!$H$538</f>
        <v>119718.00000000001</v>
      </c>
      <c r="D42" s="13" t="s">
        <v>28</v>
      </c>
      <c r="E42" s="13" t="s">
        <v>28</v>
      </c>
      <c r="F42" s="13" t="s">
        <v>28</v>
      </c>
      <c r="G42" s="13" t="s">
        <v>28</v>
      </c>
      <c r="H42" s="13" t="s">
        <v>28</v>
      </c>
      <c r="I42" s="13" t="s">
        <v>28</v>
      </c>
      <c r="J42" s="13" t="s">
        <v>28</v>
      </c>
      <c r="K42" s="13" t="s">
        <v>28</v>
      </c>
      <c r="L42" s="20">
        <f>$C$42*L43</f>
        <v>71830.8</v>
      </c>
      <c r="M42" s="20">
        <f>$C$42*M43</f>
        <v>35915.4</v>
      </c>
      <c r="N42" s="20">
        <f>$C$42*N43</f>
        <v>5985.9000000000015</v>
      </c>
      <c r="O42" s="20">
        <f>$C$42*O43</f>
        <v>5985.9000000000015</v>
      </c>
      <c r="P42" s="13" t="s">
        <v>28</v>
      </c>
      <c r="Q42" s="9"/>
      <c r="R42" s="23">
        <f t="shared" si="1"/>
        <v>119718</v>
      </c>
    </row>
    <row r="43" spans="1:18" ht="6.75" customHeight="1" x14ac:dyDescent="0.2">
      <c r="A43" s="10"/>
      <c r="B43" s="10"/>
      <c r="C43" s="10"/>
      <c r="D43" s="17"/>
      <c r="E43" s="17"/>
      <c r="F43" s="17"/>
      <c r="G43" s="17"/>
      <c r="H43" s="17"/>
      <c r="I43" s="17"/>
      <c r="J43" s="17"/>
      <c r="K43" s="17"/>
      <c r="L43" s="26">
        <v>0.6</v>
      </c>
      <c r="M43" s="26">
        <v>0.3</v>
      </c>
      <c r="N43" s="26">
        <v>0.05</v>
      </c>
      <c r="O43" s="26">
        <v>0.05</v>
      </c>
      <c r="P43" s="17"/>
      <c r="Q43" s="11">
        <f>SUM(D43:P43)</f>
        <v>1</v>
      </c>
      <c r="R43" s="23">
        <f t="shared" si="1"/>
        <v>1</v>
      </c>
    </row>
    <row r="44" spans="1:18" ht="6.75" customHeight="1" x14ac:dyDescent="0.2">
      <c r="A44" s="6">
        <v>18</v>
      </c>
      <c r="B44" s="7" t="s">
        <v>44</v>
      </c>
      <c r="C44" s="8">
        <f>[1]Planilha1!$H$541</f>
        <v>93842.163199999995</v>
      </c>
      <c r="D44" s="13" t="s">
        <v>28</v>
      </c>
      <c r="E44" s="13" t="s">
        <v>28</v>
      </c>
      <c r="F44" s="13" t="s">
        <v>28</v>
      </c>
      <c r="G44" s="13" t="s">
        <v>28</v>
      </c>
      <c r="H44" s="13" t="s">
        <v>28</v>
      </c>
      <c r="I44" s="20">
        <f>$C$44*I45</f>
        <v>9384.2163199999995</v>
      </c>
      <c r="J44" s="20">
        <f t="shared" ref="J44:L44" si="11">$C$44*J45</f>
        <v>28152.648959999999</v>
      </c>
      <c r="K44" s="20">
        <f t="shared" si="11"/>
        <v>28152.648959999999</v>
      </c>
      <c r="L44" s="20">
        <f t="shared" si="11"/>
        <v>28152.648959999999</v>
      </c>
      <c r="M44" s="13" t="s">
        <v>28</v>
      </c>
      <c r="N44" s="13" t="s">
        <v>28</v>
      </c>
      <c r="O44" s="13" t="s">
        <v>28</v>
      </c>
      <c r="P44" s="13" t="s">
        <v>28</v>
      </c>
      <c r="Q44" s="9"/>
      <c r="R44" s="23">
        <f t="shared" si="1"/>
        <v>93842.163199999981</v>
      </c>
    </row>
    <row r="45" spans="1:18" ht="6.75" customHeight="1" x14ac:dyDescent="0.2">
      <c r="A45" s="10"/>
      <c r="B45" s="10"/>
      <c r="C45" s="10"/>
      <c r="D45" s="38"/>
      <c r="E45" s="39"/>
      <c r="F45" s="39"/>
      <c r="G45" s="39"/>
      <c r="H45" s="39"/>
      <c r="I45" s="25">
        <v>0.1</v>
      </c>
      <c r="J45" s="25">
        <v>0.3</v>
      </c>
      <c r="K45" s="25">
        <v>0.3</v>
      </c>
      <c r="L45" s="25">
        <v>0.3</v>
      </c>
      <c r="M45" s="39"/>
      <c r="N45" s="39"/>
      <c r="O45" s="39"/>
      <c r="P45" s="40"/>
      <c r="Q45" s="11">
        <f>SUM(D45:P45)</f>
        <v>1</v>
      </c>
      <c r="R45" s="23">
        <f t="shared" si="1"/>
        <v>1</v>
      </c>
    </row>
    <row r="46" spans="1:18" ht="6.75" customHeight="1" x14ac:dyDescent="0.2">
      <c r="A46" s="6">
        <v>19</v>
      </c>
      <c r="B46" s="7" t="s">
        <v>45</v>
      </c>
      <c r="C46" s="18">
        <f>[1]Planilha1!$H$547</f>
        <v>531721.35400000005</v>
      </c>
      <c r="D46" s="13" t="s">
        <v>28</v>
      </c>
      <c r="E46" s="13" t="s">
        <v>28</v>
      </c>
      <c r="F46" s="20">
        <f>$C$46*F47</f>
        <v>53172.135400000006</v>
      </c>
      <c r="G46" s="20">
        <f>$C$46*G47</f>
        <v>53172.135400000006</v>
      </c>
      <c r="H46" s="20">
        <f>$C$46*H47</f>
        <v>79758.203099999999</v>
      </c>
      <c r="I46" s="20">
        <f>$C$46*I47</f>
        <v>186102.47390000001</v>
      </c>
      <c r="J46" s="20">
        <f>$C$46*J47</f>
        <v>106344.27080000001</v>
      </c>
      <c r="K46" s="13" t="s">
        <v>28</v>
      </c>
      <c r="L46" s="13" t="s">
        <v>28</v>
      </c>
      <c r="M46" s="20">
        <f t="shared" ref="M46:N46" si="12">$C$46*M47</f>
        <v>26586.067700000003</v>
      </c>
      <c r="N46" s="20">
        <f t="shared" si="12"/>
        <v>26586.067700000003</v>
      </c>
      <c r="O46" s="13" t="s">
        <v>28</v>
      </c>
      <c r="P46" s="13" t="s">
        <v>28</v>
      </c>
      <c r="Q46" s="9"/>
      <c r="R46" s="23">
        <f t="shared" si="1"/>
        <v>531721.35400000005</v>
      </c>
    </row>
    <row r="47" spans="1:18" ht="6.75" customHeight="1" x14ac:dyDescent="0.2">
      <c r="A47" s="10"/>
      <c r="B47" s="10"/>
      <c r="C47" s="10"/>
      <c r="D47" s="17"/>
      <c r="E47" s="17"/>
      <c r="F47" s="25">
        <v>0.1</v>
      </c>
      <c r="G47" s="25">
        <v>0.1</v>
      </c>
      <c r="H47" s="25">
        <v>0.15</v>
      </c>
      <c r="I47" s="25">
        <v>0.35</v>
      </c>
      <c r="J47" s="25">
        <v>0.2</v>
      </c>
      <c r="K47" s="17"/>
      <c r="L47" s="17"/>
      <c r="M47" s="25">
        <v>0.05</v>
      </c>
      <c r="N47" s="25">
        <v>0.05</v>
      </c>
      <c r="O47" s="17"/>
      <c r="P47" s="17"/>
      <c r="Q47" s="11">
        <f>SUM(D47:P47)</f>
        <v>1</v>
      </c>
      <c r="R47" s="23">
        <f t="shared" si="1"/>
        <v>1</v>
      </c>
    </row>
    <row r="48" spans="1:18" ht="6.75" customHeight="1" x14ac:dyDescent="0.2">
      <c r="A48" s="6">
        <v>20</v>
      </c>
      <c r="B48" s="7" t="s">
        <v>46</v>
      </c>
      <c r="C48" s="8">
        <f>[1]Planilha1!$H$702</f>
        <v>78770.745899999994</v>
      </c>
      <c r="D48" s="13" t="s">
        <v>28</v>
      </c>
      <c r="E48" s="13" t="s">
        <v>28</v>
      </c>
      <c r="F48" s="13" t="s">
        <v>28</v>
      </c>
      <c r="G48" s="13" t="s">
        <v>28</v>
      </c>
      <c r="H48" s="13" t="s">
        <v>28</v>
      </c>
      <c r="I48" s="13" t="s">
        <v>28</v>
      </c>
      <c r="J48" s="20">
        <f>$C$48*J49</f>
        <v>7877.0745900000002</v>
      </c>
      <c r="K48" s="20">
        <f t="shared" ref="K48:M48" si="13">$C$48*K49</f>
        <v>23631.223769999997</v>
      </c>
      <c r="L48" s="20">
        <f t="shared" si="13"/>
        <v>23631.223769999997</v>
      </c>
      <c r="M48" s="20">
        <f t="shared" si="13"/>
        <v>23631.223769999997</v>
      </c>
      <c r="N48" s="13" t="s">
        <v>28</v>
      </c>
      <c r="O48" s="13" t="s">
        <v>28</v>
      </c>
      <c r="P48" s="13" t="s">
        <v>28</v>
      </c>
      <c r="Q48" s="9"/>
      <c r="R48" s="23">
        <f t="shared" si="1"/>
        <v>78770.745899999994</v>
      </c>
    </row>
    <row r="49" spans="1:18" ht="6.75" customHeight="1" x14ac:dyDescent="0.2">
      <c r="A49" s="10"/>
      <c r="B49" s="10"/>
      <c r="C49" s="10"/>
      <c r="D49" s="38"/>
      <c r="E49" s="39"/>
      <c r="F49" s="39"/>
      <c r="G49" s="39"/>
      <c r="H49" s="39"/>
      <c r="I49" s="39"/>
      <c r="J49" s="25">
        <v>0.1</v>
      </c>
      <c r="K49" s="25">
        <v>0.3</v>
      </c>
      <c r="L49" s="25">
        <v>0.3</v>
      </c>
      <c r="M49" s="25">
        <v>0.3</v>
      </c>
      <c r="N49" s="39"/>
      <c r="O49" s="39"/>
      <c r="P49" s="40"/>
      <c r="Q49" s="11">
        <f>SUM(D49:P49)</f>
        <v>1</v>
      </c>
      <c r="R49" s="23">
        <f t="shared" si="1"/>
        <v>1</v>
      </c>
    </row>
    <row r="50" spans="1:18" ht="6.75" customHeight="1" x14ac:dyDescent="0.2">
      <c r="A50" s="6">
        <v>21</v>
      </c>
      <c r="B50" s="7" t="s">
        <v>47</v>
      </c>
      <c r="C50" s="8">
        <f>[1]Planilha1!$H$714</f>
        <v>71563.583199999994</v>
      </c>
      <c r="D50" s="13" t="s">
        <v>28</v>
      </c>
      <c r="E50" s="13" t="s">
        <v>28</v>
      </c>
      <c r="F50" s="13" t="s">
        <v>28</v>
      </c>
      <c r="G50" s="13" t="s">
        <v>28</v>
      </c>
      <c r="H50" s="13" t="s">
        <v>28</v>
      </c>
      <c r="I50" s="20">
        <f>$C$50*I51</f>
        <v>7156.3583199999994</v>
      </c>
      <c r="J50" s="20">
        <f t="shared" ref="J50:L50" si="14">$C$50*J51</f>
        <v>21469.074959999998</v>
      </c>
      <c r="K50" s="20">
        <f t="shared" si="14"/>
        <v>28625.433279999997</v>
      </c>
      <c r="L50" s="20">
        <f t="shared" si="14"/>
        <v>7156.3583199999994</v>
      </c>
      <c r="M50" s="13" t="s">
        <v>28</v>
      </c>
      <c r="N50" s="13" t="s">
        <v>28</v>
      </c>
      <c r="O50" s="20">
        <f t="shared" ref="O50" si="15">$C$50*O51</f>
        <v>7156.3583199999994</v>
      </c>
      <c r="P50" s="13" t="s">
        <v>28</v>
      </c>
      <c r="Q50" s="9"/>
      <c r="R50" s="23">
        <f t="shared" si="1"/>
        <v>71563.583199999994</v>
      </c>
    </row>
    <row r="51" spans="1:18" ht="6.75" customHeight="1" x14ac:dyDescent="0.2">
      <c r="A51" s="10"/>
      <c r="B51" s="10"/>
      <c r="C51" s="10"/>
      <c r="D51" s="17"/>
      <c r="E51" s="17"/>
      <c r="F51" s="17"/>
      <c r="G51" s="17"/>
      <c r="H51" s="17"/>
      <c r="I51" s="25">
        <v>0.1</v>
      </c>
      <c r="J51" s="25">
        <v>0.3</v>
      </c>
      <c r="K51" s="25">
        <v>0.4</v>
      </c>
      <c r="L51" s="25">
        <v>0.1</v>
      </c>
      <c r="M51" s="17"/>
      <c r="N51" s="17"/>
      <c r="O51" s="25">
        <v>0.1</v>
      </c>
      <c r="P51" s="17"/>
      <c r="Q51" s="11">
        <f>SUM(D51:P51)</f>
        <v>1</v>
      </c>
      <c r="R51" s="23">
        <f t="shared" si="1"/>
        <v>1</v>
      </c>
    </row>
    <row r="52" spans="1:18" ht="6.75" customHeight="1" x14ac:dyDescent="0.2">
      <c r="A52" s="6">
        <v>22</v>
      </c>
      <c r="B52" s="7" t="s">
        <v>48</v>
      </c>
      <c r="C52" s="8">
        <f>[1]Planilha1!$H$726</f>
        <v>286775.55619999999</v>
      </c>
      <c r="D52" s="13" t="s">
        <v>28</v>
      </c>
      <c r="E52" s="13" t="s">
        <v>28</v>
      </c>
      <c r="F52" s="13" t="s">
        <v>28</v>
      </c>
      <c r="G52" s="13" t="s">
        <v>28</v>
      </c>
      <c r="H52" s="13" t="s">
        <v>28</v>
      </c>
      <c r="I52" s="13" t="s">
        <v>28</v>
      </c>
      <c r="J52" s="13" t="s">
        <v>28</v>
      </c>
      <c r="K52" s="13" t="s">
        <v>28</v>
      </c>
      <c r="L52" s="20">
        <f>$C$52*L53</f>
        <v>57355.111239999998</v>
      </c>
      <c r="M52" s="20">
        <f t="shared" ref="M52:O52" si="16">$C$52*M53</f>
        <v>57355.111239999998</v>
      </c>
      <c r="N52" s="20">
        <f t="shared" si="16"/>
        <v>57355.111239999998</v>
      </c>
      <c r="O52" s="20">
        <f t="shared" si="16"/>
        <v>114710.22248</v>
      </c>
      <c r="P52" s="13" t="s">
        <v>28</v>
      </c>
      <c r="Q52" s="9"/>
      <c r="R52" s="23">
        <f t="shared" si="1"/>
        <v>286775.55619999999</v>
      </c>
    </row>
    <row r="53" spans="1:18" ht="6.75" customHeight="1" x14ac:dyDescent="0.2">
      <c r="A53" s="10"/>
      <c r="B53" s="10"/>
      <c r="C53" s="10"/>
      <c r="D53" s="38"/>
      <c r="E53" s="39"/>
      <c r="F53" s="39"/>
      <c r="G53" s="39"/>
      <c r="H53" s="39"/>
      <c r="I53" s="39"/>
      <c r="J53" s="39"/>
      <c r="K53" s="39"/>
      <c r="L53" s="25">
        <v>0.2</v>
      </c>
      <c r="M53" s="25">
        <v>0.2</v>
      </c>
      <c r="N53" s="25">
        <v>0.2</v>
      </c>
      <c r="O53" s="25">
        <v>0.4</v>
      </c>
      <c r="P53" s="15"/>
      <c r="Q53" s="11">
        <f>SUM(D53:P53)</f>
        <v>1</v>
      </c>
      <c r="R53" s="23">
        <f t="shared" si="1"/>
        <v>1</v>
      </c>
    </row>
    <row r="54" spans="1:18" ht="6.75" customHeight="1" x14ac:dyDescent="0.2">
      <c r="A54" s="6">
        <v>23</v>
      </c>
      <c r="B54" s="7" t="s">
        <v>49</v>
      </c>
      <c r="C54" s="19">
        <f>[1]Planilha1!$H$736</f>
        <v>130000</v>
      </c>
      <c r="D54" s="13" t="s">
        <v>28</v>
      </c>
      <c r="E54" s="13" t="s">
        <v>28</v>
      </c>
      <c r="F54" s="13" t="s">
        <v>28</v>
      </c>
      <c r="G54" s="13" t="s">
        <v>28</v>
      </c>
      <c r="H54" s="13" t="s">
        <v>28</v>
      </c>
      <c r="I54" s="13" t="s">
        <v>28</v>
      </c>
      <c r="J54" s="13" t="s">
        <v>28</v>
      </c>
      <c r="K54" s="13" t="s">
        <v>28</v>
      </c>
      <c r="L54" s="13" t="s">
        <v>28</v>
      </c>
      <c r="M54" s="13" t="s">
        <v>28</v>
      </c>
      <c r="N54" s="20">
        <f>$C$54*N55</f>
        <v>39000</v>
      </c>
      <c r="O54" s="20">
        <f>$C$54*O55</f>
        <v>91000</v>
      </c>
      <c r="P54" s="13" t="s">
        <v>28</v>
      </c>
      <c r="Q54" s="9"/>
      <c r="R54" s="23">
        <f t="shared" si="1"/>
        <v>130000</v>
      </c>
    </row>
    <row r="55" spans="1:18" ht="6.75" customHeight="1" x14ac:dyDescent="0.2">
      <c r="A55" s="10"/>
      <c r="B55" s="10"/>
      <c r="C55" s="10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25">
        <v>0.3</v>
      </c>
      <c r="O55" s="25">
        <v>0.7</v>
      </c>
      <c r="P55" s="17"/>
      <c r="Q55" s="11">
        <f>SUM(D55:P55)</f>
        <v>1</v>
      </c>
      <c r="R55" s="23">
        <f t="shared" si="1"/>
        <v>1</v>
      </c>
    </row>
    <row r="56" spans="1:18" ht="6.75" customHeight="1" x14ac:dyDescent="0.2">
      <c r="A56" s="6">
        <v>24</v>
      </c>
      <c r="B56" s="7" t="s">
        <v>50</v>
      </c>
      <c r="C56" s="8">
        <f>[1]Planilha1!$H$739</f>
        <v>476693.35330000002</v>
      </c>
      <c r="D56" s="13" t="s">
        <v>28</v>
      </c>
      <c r="E56" s="13" t="s">
        <v>28</v>
      </c>
      <c r="F56" s="13" t="s">
        <v>28</v>
      </c>
      <c r="G56" s="13" t="s">
        <v>28</v>
      </c>
      <c r="H56" s="13" t="s">
        <v>28</v>
      </c>
      <c r="I56" s="13" t="s">
        <v>28</v>
      </c>
      <c r="J56" s="13" t="s">
        <v>28</v>
      </c>
      <c r="K56" s="13" t="s">
        <v>28</v>
      </c>
      <c r="L56" s="13" t="s">
        <v>28</v>
      </c>
      <c r="M56" s="20">
        <f>$C$56*M57</f>
        <v>238346.67665000001</v>
      </c>
      <c r="N56" s="20">
        <f t="shared" ref="N56:O56" si="17">$C$56*N57</f>
        <v>214512.00898500002</v>
      </c>
      <c r="O56" s="20">
        <f t="shared" si="17"/>
        <v>23834.667665000001</v>
      </c>
      <c r="P56" s="13" t="s">
        <v>28</v>
      </c>
      <c r="Q56" s="9"/>
      <c r="R56" s="23">
        <f t="shared" si="1"/>
        <v>476693.35330000002</v>
      </c>
    </row>
    <row r="57" spans="1:18" ht="6.75" customHeight="1" x14ac:dyDescent="0.2">
      <c r="A57" s="10"/>
      <c r="B57" s="10"/>
      <c r="C57" s="10"/>
      <c r="D57" s="38"/>
      <c r="E57" s="39"/>
      <c r="F57" s="39"/>
      <c r="G57" s="39"/>
      <c r="H57" s="39"/>
      <c r="I57" s="39"/>
      <c r="J57" s="39"/>
      <c r="K57" s="39"/>
      <c r="L57" s="39"/>
      <c r="M57" s="25">
        <v>0.5</v>
      </c>
      <c r="N57" s="25">
        <v>0.45</v>
      </c>
      <c r="O57" s="25">
        <v>0.05</v>
      </c>
      <c r="P57" s="15"/>
      <c r="Q57" s="11">
        <f>SUM(D57:P57)</f>
        <v>1</v>
      </c>
      <c r="R57" s="23">
        <f t="shared" si="1"/>
        <v>1</v>
      </c>
    </row>
    <row r="58" spans="1:18" ht="6.75" customHeight="1" x14ac:dyDescent="0.2">
      <c r="A58" s="6">
        <v>25</v>
      </c>
      <c r="B58" s="7" t="s">
        <v>51</v>
      </c>
      <c r="C58" s="8">
        <f>[1]Planilha1!$H$746</f>
        <v>125782.4376</v>
      </c>
      <c r="D58" s="13" t="s">
        <v>28</v>
      </c>
      <c r="E58" s="13" t="s">
        <v>28</v>
      </c>
      <c r="F58" s="13" t="s">
        <v>28</v>
      </c>
      <c r="G58" s="13" t="s">
        <v>28</v>
      </c>
      <c r="H58" s="13" t="s">
        <v>28</v>
      </c>
      <c r="I58" s="13" t="s">
        <v>28</v>
      </c>
      <c r="J58" s="13" t="s">
        <v>28</v>
      </c>
      <c r="K58" s="13" t="s">
        <v>28</v>
      </c>
      <c r="L58" s="13" t="s">
        <v>28</v>
      </c>
      <c r="M58" s="20">
        <f>$C$58*M59</f>
        <v>56602.096920000004</v>
      </c>
      <c r="N58" s="20">
        <f t="shared" ref="N58:P58" si="18">$C$58*N59</f>
        <v>56602.096920000004</v>
      </c>
      <c r="O58" s="20">
        <f t="shared" si="18"/>
        <v>6289.1218800000006</v>
      </c>
      <c r="P58" s="20">
        <f t="shared" si="18"/>
        <v>6289.1218800000006</v>
      </c>
      <c r="Q58" s="9"/>
      <c r="R58" s="23">
        <f t="shared" si="1"/>
        <v>125782.43760000002</v>
      </c>
    </row>
    <row r="59" spans="1:18" ht="6.75" customHeight="1" x14ac:dyDescent="0.2">
      <c r="A59" s="10"/>
      <c r="B59" s="10"/>
      <c r="C59" s="10"/>
      <c r="D59" s="17"/>
      <c r="E59" s="17"/>
      <c r="F59" s="17"/>
      <c r="G59" s="17"/>
      <c r="H59" s="17"/>
      <c r="I59" s="17"/>
      <c r="J59" s="17"/>
      <c r="K59" s="17"/>
      <c r="L59" s="17"/>
      <c r="M59" s="25">
        <v>0.45</v>
      </c>
      <c r="N59" s="25">
        <v>0.45</v>
      </c>
      <c r="O59" s="25">
        <v>0.05</v>
      </c>
      <c r="P59" s="25">
        <v>0.05</v>
      </c>
      <c r="Q59" s="11">
        <f>SUM(D59:P59)</f>
        <v>1</v>
      </c>
      <c r="R59" s="23">
        <f t="shared" si="1"/>
        <v>1</v>
      </c>
    </row>
    <row r="60" spans="1:18" ht="6.75" customHeight="1" x14ac:dyDescent="0.2">
      <c r="A60" s="6">
        <v>26</v>
      </c>
      <c r="B60" s="7" t="s">
        <v>52</v>
      </c>
      <c r="C60" s="8">
        <f>[1]Planilha1!$H$753</f>
        <v>186675.1894</v>
      </c>
      <c r="D60" s="13" t="s">
        <v>28</v>
      </c>
      <c r="E60" s="13" t="s">
        <v>28</v>
      </c>
      <c r="F60" s="13" t="s">
        <v>28</v>
      </c>
      <c r="G60" s="13" t="s">
        <v>28</v>
      </c>
      <c r="H60" s="13" t="s">
        <v>28</v>
      </c>
      <c r="I60" s="20">
        <f>$C$60*I61</f>
        <v>18667.518940000002</v>
      </c>
      <c r="J60" s="13" t="s">
        <v>28</v>
      </c>
      <c r="K60" s="13" t="s">
        <v>28</v>
      </c>
      <c r="L60" s="20">
        <f t="shared" ref="L60:N60" si="19">$C$60*L61</f>
        <v>74670.075760000007</v>
      </c>
      <c r="M60" s="20">
        <f t="shared" si="19"/>
        <v>84003.835229999997</v>
      </c>
      <c r="N60" s="20">
        <f t="shared" si="19"/>
        <v>9333.7594700000009</v>
      </c>
      <c r="O60" s="13" t="s">
        <v>28</v>
      </c>
      <c r="P60" s="13" t="s">
        <v>28</v>
      </c>
      <c r="Q60" s="9"/>
      <c r="R60" s="23">
        <f t="shared" si="1"/>
        <v>186675.1894</v>
      </c>
    </row>
    <row r="61" spans="1:18" ht="6.75" customHeight="1" x14ac:dyDescent="0.2">
      <c r="A61" s="10"/>
      <c r="B61" s="10"/>
      <c r="C61" s="10"/>
      <c r="D61" s="38"/>
      <c r="E61" s="39"/>
      <c r="F61" s="39"/>
      <c r="G61" s="39"/>
      <c r="H61" s="39"/>
      <c r="I61" s="26">
        <v>0.1</v>
      </c>
      <c r="J61" s="39"/>
      <c r="K61" s="39"/>
      <c r="L61" s="25">
        <v>0.4</v>
      </c>
      <c r="M61" s="25">
        <v>0.45</v>
      </c>
      <c r="N61" s="25">
        <v>0.05</v>
      </c>
      <c r="O61" s="39"/>
      <c r="P61" s="40"/>
      <c r="Q61" s="11">
        <f>SUM(D61:P61)</f>
        <v>1</v>
      </c>
      <c r="R61" s="23">
        <f t="shared" si="1"/>
        <v>1</v>
      </c>
    </row>
    <row r="62" spans="1:18" ht="6.75" customHeight="1" x14ac:dyDescent="0.2">
      <c r="A62" s="6">
        <v>27</v>
      </c>
      <c r="B62" s="7" t="s">
        <v>53</v>
      </c>
      <c r="C62" s="8">
        <f>[1]Planilha1!$H$768</f>
        <v>171396.03939999998</v>
      </c>
      <c r="D62" s="13" t="s">
        <v>28</v>
      </c>
      <c r="E62" s="13" t="s">
        <v>28</v>
      </c>
      <c r="F62" s="13" t="s">
        <v>28</v>
      </c>
      <c r="G62" s="13" t="s">
        <v>28</v>
      </c>
      <c r="H62" s="13" t="s">
        <v>28</v>
      </c>
      <c r="I62" s="13" t="s">
        <v>28</v>
      </c>
      <c r="J62" s="13" t="s">
        <v>28</v>
      </c>
      <c r="K62" s="13" t="s">
        <v>28</v>
      </c>
      <c r="L62" s="13" t="s">
        <v>28</v>
      </c>
      <c r="M62" s="13" t="s">
        <v>28</v>
      </c>
      <c r="N62" s="20">
        <f>$C$62*N63</f>
        <v>34279.207879999994</v>
      </c>
      <c r="O62" s="20">
        <f>$C$62*O63</f>
        <v>85698.01969999999</v>
      </c>
      <c r="P62" s="20">
        <f>$C$62*P63</f>
        <v>51418.811819999995</v>
      </c>
      <c r="Q62" s="9"/>
      <c r="R62" s="23">
        <f t="shared" si="1"/>
        <v>171396.03939999998</v>
      </c>
    </row>
    <row r="63" spans="1:18" ht="6.75" customHeight="1" x14ac:dyDescent="0.2">
      <c r="A63" s="10"/>
      <c r="B63" s="10"/>
      <c r="C63" s="10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26">
        <v>0.2</v>
      </c>
      <c r="O63" s="26">
        <v>0.5</v>
      </c>
      <c r="P63" s="26">
        <v>0.3</v>
      </c>
      <c r="Q63" s="11">
        <f>SUM(D63:P63)</f>
        <v>1</v>
      </c>
      <c r="R63" s="23">
        <f t="shared" si="1"/>
        <v>1</v>
      </c>
    </row>
    <row r="64" spans="1:18" ht="6.75" customHeight="1" x14ac:dyDescent="0.2">
      <c r="A64" s="6">
        <v>28</v>
      </c>
      <c r="B64" s="7" t="s">
        <v>54</v>
      </c>
      <c r="C64" s="8">
        <f>[1]Planilha1!$H$798</f>
        <v>135347.11559999999</v>
      </c>
      <c r="D64" s="13" t="s">
        <v>28</v>
      </c>
      <c r="E64" s="13" t="s">
        <v>28</v>
      </c>
      <c r="F64" s="13" t="s">
        <v>28</v>
      </c>
      <c r="G64" s="13" t="s">
        <v>28</v>
      </c>
      <c r="H64" s="13" t="s">
        <v>28</v>
      </c>
      <c r="I64" s="13" t="s">
        <v>28</v>
      </c>
      <c r="J64" s="13" t="s">
        <v>28</v>
      </c>
      <c r="K64" s="13" t="s">
        <v>28</v>
      </c>
      <c r="L64" s="13" t="s">
        <v>28</v>
      </c>
      <c r="M64" s="13" t="s">
        <v>28</v>
      </c>
      <c r="N64" s="20">
        <f>$C$64*N65</f>
        <v>27069.423119999999</v>
      </c>
      <c r="O64" s="20">
        <f t="shared" ref="O64:P64" si="20">$C$64*O65</f>
        <v>40604.134679999996</v>
      </c>
      <c r="P64" s="20">
        <f t="shared" si="20"/>
        <v>67673.557799999995</v>
      </c>
      <c r="Q64" s="9"/>
      <c r="R64" s="23">
        <f t="shared" si="1"/>
        <v>135347.11559999999</v>
      </c>
    </row>
    <row r="65" spans="1:18" ht="6.75" customHeight="1" x14ac:dyDescent="0.2">
      <c r="A65" s="10"/>
      <c r="B65" s="10"/>
      <c r="C65" s="10"/>
      <c r="D65" s="38"/>
      <c r="E65" s="39"/>
      <c r="F65" s="39"/>
      <c r="G65" s="39"/>
      <c r="H65" s="39"/>
      <c r="I65" s="39"/>
      <c r="J65" s="39"/>
      <c r="K65" s="39"/>
      <c r="L65" s="39"/>
      <c r="M65" s="39"/>
      <c r="N65" s="26">
        <v>0.2</v>
      </c>
      <c r="O65" s="26">
        <v>0.3</v>
      </c>
      <c r="P65" s="26">
        <v>0.5</v>
      </c>
      <c r="Q65" s="11">
        <f>SUM(D65:P65)</f>
        <v>1</v>
      </c>
      <c r="R65" s="23">
        <f t="shared" si="1"/>
        <v>1</v>
      </c>
    </row>
    <row r="66" spans="1:18" ht="6.75" customHeight="1" x14ac:dyDescent="0.2">
      <c r="A66" s="6">
        <v>29</v>
      </c>
      <c r="B66" s="7" t="s">
        <v>55</v>
      </c>
      <c r="C66" s="8">
        <f>[1]Planilha1!$H$830</f>
        <v>179005.13810000001</v>
      </c>
      <c r="D66" s="13" t="s">
        <v>28</v>
      </c>
      <c r="E66" s="13" t="s">
        <v>28</v>
      </c>
      <c r="F66" s="13" t="s">
        <v>28</v>
      </c>
      <c r="G66" s="13" t="s">
        <v>28</v>
      </c>
      <c r="H66" s="13" t="s">
        <v>28</v>
      </c>
      <c r="I66" s="13" t="s">
        <v>28</v>
      </c>
      <c r="J66" s="13" t="s">
        <v>28</v>
      </c>
      <c r="K66" s="13" t="s">
        <v>28</v>
      </c>
      <c r="L66" s="13" t="s">
        <v>28</v>
      </c>
      <c r="M66" s="13" t="s">
        <v>28</v>
      </c>
      <c r="N66" s="20">
        <f>$C$66*N67</f>
        <v>71602.055240000002</v>
      </c>
      <c r="O66" s="20">
        <f t="shared" ref="O66:P66" si="21">$C$66*O67</f>
        <v>35801.027620000001</v>
      </c>
      <c r="P66" s="20">
        <f t="shared" si="21"/>
        <v>71602.055240000002</v>
      </c>
      <c r="Q66" s="9"/>
      <c r="R66" s="23">
        <f t="shared" si="1"/>
        <v>179005.13809999998</v>
      </c>
    </row>
    <row r="67" spans="1:18" ht="6.75" customHeight="1" x14ac:dyDescent="0.2">
      <c r="A67" s="10"/>
      <c r="B67" s="10"/>
      <c r="C67" s="10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25">
        <v>0.4</v>
      </c>
      <c r="O67" s="25">
        <v>0.2</v>
      </c>
      <c r="P67" s="25">
        <v>0.4</v>
      </c>
      <c r="Q67" s="11">
        <f>SUM(D67:P67)</f>
        <v>1</v>
      </c>
      <c r="R67" s="23">
        <f t="shared" si="1"/>
        <v>1</v>
      </c>
    </row>
    <row r="68" spans="1:18" ht="6.75" customHeight="1" x14ac:dyDescent="0.2">
      <c r="A68" s="6">
        <v>30</v>
      </c>
      <c r="B68" s="7" t="s">
        <v>56</v>
      </c>
      <c r="C68" s="8">
        <f>[1]Planilha1!$H$857</f>
        <v>113565.0585</v>
      </c>
      <c r="D68" s="13" t="s">
        <v>28</v>
      </c>
      <c r="E68" s="13" t="s">
        <v>28</v>
      </c>
      <c r="F68" s="13" t="s">
        <v>28</v>
      </c>
      <c r="G68" s="13" t="s">
        <v>28</v>
      </c>
      <c r="H68" s="13" t="s">
        <v>28</v>
      </c>
      <c r="I68" s="13" t="s">
        <v>28</v>
      </c>
      <c r="J68" s="13" t="s">
        <v>28</v>
      </c>
      <c r="K68" s="13" t="s">
        <v>28</v>
      </c>
      <c r="L68" s="20">
        <f>$C$68*L69</f>
        <v>22713.011700000003</v>
      </c>
      <c r="M68" s="20">
        <f t="shared" ref="M68:O68" si="22">$C$68*M69</f>
        <v>22713.011700000003</v>
      </c>
      <c r="N68" s="20">
        <f t="shared" si="22"/>
        <v>45426.023400000005</v>
      </c>
      <c r="O68" s="20">
        <f t="shared" si="22"/>
        <v>22713.011700000003</v>
      </c>
      <c r="P68" s="13" t="s">
        <v>28</v>
      </c>
      <c r="Q68" s="9"/>
      <c r="R68" s="23">
        <f t="shared" si="1"/>
        <v>113565.05850000001</v>
      </c>
    </row>
    <row r="69" spans="1:18" ht="6.75" customHeight="1" x14ac:dyDescent="0.2">
      <c r="A69" s="10"/>
      <c r="B69" s="10"/>
      <c r="C69" s="10"/>
      <c r="D69" s="38"/>
      <c r="E69" s="39"/>
      <c r="F69" s="39"/>
      <c r="G69" s="39"/>
      <c r="H69" s="39"/>
      <c r="I69" s="39"/>
      <c r="J69" s="39"/>
      <c r="K69" s="40"/>
      <c r="L69" s="25">
        <v>0.2</v>
      </c>
      <c r="M69" s="25">
        <v>0.2</v>
      </c>
      <c r="N69" s="25">
        <v>0.4</v>
      </c>
      <c r="O69" s="25">
        <v>0.2</v>
      </c>
      <c r="P69" s="15"/>
      <c r="Q69" s="11">
        <f>SUM(D69:P69)</f>
        <v>1</v>
      </c>
      <c r="R69" s="23">
        <f t="shared" si="1"/>
        <v>1</v>
      </c>
    </row>
    <row r="70" spans="1:18" ht="6.75" customHeight="1" x14ac:dyDescent="0.2">
      <c r="A70" s="6">
        <v>31</v>
      </c>
      <c r="B70" s="7" t="s">
        <v>57</v>
      </c>
      <c r="C70" s="8">
        <f>[1]Planilha1!$H$874</f>
        <v>10902.942500000001</v>
      </c>
      <c r="D70" s="13" t="s">
        <v>28</v>
      </c>
      <c r="E70" s="13" t="s">
        <v>28</v>
      </c>
      <c r="F70" s="13" t="s">
        <v>28</v>
      </c>
      <c r="G70" s="13" t="s">
        <v>28</v>
      </c>
      <c r="H70" s="13" t="s">
        <v>28</v>
      </c>
      <c r="I70" s="13" t="s">
        <v>28</v>
      </c>
      <c r="J70" s="13" t="s">
        <v>28</v>
      </c>
      <c r="K70" s="13" t="s">
        <v>28</v>
      </c>
      <c r="L70" s="13" t="s">
        <v>28</v>
      </c>
      <c r="M70" s="13" t="s">
        <v>28</v>
      </c>
      <c r="N70" s="13" t="s">
        <v>28</v>
      </c>
      <c r="O70" s="20">
        <f>$C$70*O71</f>
        <v>8722.3540000000012</v>
      </c>
      <c r="P70" s="20">
        <f>$C$70*P71</f>
        <v>2180.5885000000003</v>
      </c>
      <c r="Q70" s="9"/>
      <c r="R70" s="23">
        <f t="shared" si="1"/>
        <v>10902.942500000001</v>
      </c>
    </row>
    <row r="71" spans="1:18" ht="6.75" customHeight="1" x14ac:dyDescent="0.2">
      <c r="A71" s="10"/>
      <c r="B71" s="10"/>
      <c r="C71" s="10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9"/>
      <c r="O71" s="30">
        <v>0.8</v>
      </c>
      <c r="P71" s="30">
        <v>0.2</v>
      </c>
      <c r="Q71" s="31">
        <f>SUM(D71:P71)</f>
        <v>1</v>
      </c>
      <c r="R71" s="23">
        <f t="shared" si="1"/>
        <v>1</v>
      </c>
    </row>
    <row r="72" spans="1:18" ht="18.75" customHeight="1" x14ac:dyDescent="0.2">
      <c r="A72" s="36"/>
      <c r="B72" s="43" t="s">
        <v>58</v>
      </c>
      <c r="C72" s="41">
        <f>SUM(C10:C71)</f>
        <v>7367626.663900001</v>
      </c>
      <c r="D72" s="33">
        <f>D18+D10+D16</f>
        <v>127435.357166</v>
      </c>
      <c r="E72" s="33">
        <f>E10+E12+E14+E16+E18</f>
        <v>219056.609926</v>
      </c>
      <c r="F72" s="33">
        <f>F46+F22+F20+F18+F14+F12+F10</f>
        <v>294641.14111800003</v>
      </c>
      <c r="G72" s="33">
        <f>G46+G22+G20+G18+G14+G10</f>
        <v>366557.94850800006</v>
      </c>
      <c r="H72" s="33">
        <f>H46+H24+H22+H20+H18+H10</f>
        <v>448809.04242799996</v>
      </c>
      <c r="I72" s="33">
        <f>I60+I50+I46+I44+I38+I26+I24+I22+I20+I18+I10</f>
        <v>813984.10918299994</v>
      </c>
      <c r="J72" s="33">
        <f>J50+J48+J46+J44+J40+J38+J34+J32+J30+J26+J24+J20+J18+J10</f>
        <v>817224.04328799993</v>
      </c>
      <c r="K72" s="33">
        <f>K50+K48+K44+K40+K38+K36+K34+K32+K28+K26+K24+K18+K10</f>
        <v>662892.22993399994</v>
      </c>
      <c r="L72" s="33">
        <f>L68+L60+L52+L50+L48+L44+L42+L40+L38+L36+L34+L32+L28</f>
        <v>818330.0334999999</v>
      </c>
      <c r="M72" s="33">
        <f>M68+M60+M58+M56+M52+M48+M46+M42+M40+M38+M36+M34+M30+M18+M10</f>
        <v>929252.84778299998</v>
      </c>
      <c r="N72" s="33">
        <f>N68+N66+N64+N62+N60+N58+N56+N54+N52+N46+N42+N40+N38+N34+N30+N28+N18+N10</f>
        <v>948624.84129300003</v>
      </c>
      <c r="O72" s="33">
        <f>O70+O68+O66+O64+O62+O58+O56+O54+O52+O50+O42+O40+O38+O30+O18+O10</f>
        <v>577728.94130799989</v>
      </c>
      <c r="P72" s="33">
        <f>P70+P66+P64+P62+P58+P40+P18+P10</f>
        <v>283214.57432299998</v>
      </c>
      <c r="Q72" s="34"/>
    </row>
    <row r="73" spans="1:18" ht="18.75" customHeight="1" x14ac:dyDescent="0.2">
      <c r="A73" s="37"/>
      <c r="B73" s="44"/>
      <c r="C73" s="42"/>
      <c r="D73" s="33">
        <f>D72</f>
        <v>127435.357166</v>
      </c>
      <c r="E73" s="33">
        <f>E72+D73</f>
        <v>346491.96709200001</v>
      </c>
      <c r="F73" s="33">
        <f t="shared" ref="F73:O73" si="23">F72+E73</f>
        <v>641133.10820999998</v>
      </c>
      <c r="G73" s="33">
        <f t="shared" si="23"/>
        <v>1007691.056718</v>
      </c>
      <c r="H73" s="33">
        <f t="shared" si="23"/>
        <v>1456500.0991459999</v>
      </c>
      <c r="I73" s="33">
        <f t="shared" si="23"/>
        <v>2270484.2083289996</v>
      </c>
      <c r="J73" s="33">
        <f t="shared" si="23"/>
        <v>3087708.2516169995</v>
      </c>
      <c r="K73" s="33">
        <f t="shared" si="23"/>
        <v>3750600.4815509995</v>
      </c>
      <c r="L73" s="33">
        <f t="shared" si="23"/>
        <v>4568930.5150509998</v>
      </c>
      <c r="M73" s="33">
        <f t="shared" si="23"/>
        <v>5498183.362834</v>
      </c>
      <c r="N73" s="33">
        <f t="shared" si="23"/>
        <v>6446808.2041269997</v>
      </c>
      <c r="O73" s="33">
        <f t="shared" si="23"/>
        <v>7024537.1454349998</v>
      </c>
      <c r="P73" s="33">
        <f>C72</f>
        <v>7367626.663900001</v>
      </c>
      <c r="Q73" s="34"/>
    </row>
    <row r="74" spans="1:18" ht="21.75" customHeight="1" x14ac:dyDescent="0.2">
      <c r="A74" s="37"/>
      <c r="B74" s="32" t="s">
        <v>59</v>
      </c>
      <c r="C74" s="27">
        <f>[1]Planilha1!$H$4</f>
        <v>9079023.2752690651</v>
      </c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4"/>
    </row>
    <row r="75" spans="1:18" ht="19.5" customHeight="1" x14ac:dyDescent="0.2">
      <c r="A75" s="38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40"/>
    </row>
  </sheetData>
  <mergeCells count="39">
    <mergeCell ref="G13:P13"/>
    <mergeCell ref="F17:P17"/>
    <mergeCell ref="A9:Q9"/>
    <mergeCell ref="A1:Q1"/>
    <mergeCell ref="A2:A8"/>
    <mergeCell ref="B2:C2"/>
    <mergeCell ref="Q2:Q8"/>
    <mergeCell ref="C3:P3"/>
    <mergeCell ref="E4:P4"/>
    <mergeCell ref="C5:P5"/>
    <mergeCell ref="C6:P6"/>
    <mergeCell ref="C7:P7"/>
    <mergeCell ref="C8:P8"/>
    <mergeCell ref="D29:J29"/>
    <mergeCell ref="O29:P29"/>
    <mergeCell ref="D21:E21"/>
    <mergeCell ref="K21:P21"/>
    <mergeCell ref="D25:G25"/>
    <mergeCell ref="L25:P25"/>
    <mergeCell ref="D45:H45"/>
    <mergeCell ref="M45:P45"/>
    <mergeCell ref="D41:I41"/>
    <mergeCell ref="D33:I33"/>
    <mergeCell ref="M33:P33"/>
    <mergeCell ref="D37:J37"/>
    <mergeCell ref="N37:P37"/>
    <mergeCell ref="D57:L57"/>
    <mergeCell ref="D61:H61"/>
    <mergeCell ref="J61:K61"/>
    <mergeCell ref="O61:P61"/>
    <mergeCell ref="D49:I49"/>
    <mergeCell ref="N49:P49"/>
    <mergeCell ref="D53:K53"/>
    <mergeCell ref="A72:A74"/>
    <mergeCell ref="A75:Q75"/>
    <mergeCell ref="C72:C73"/>
    <mergeCell ref="B72:B73"/>
    <mergeCell ref="D65:M65"/>
    <mergeCell ref="D69:K69"/>
  </mergeCells>
  <pageMargins left="0.70866141732283472" right="0.70866141732283472" top="1.7716535433070868" bottom="1.5748031496062993" header="0.31496062992125984" footer="0.31496062992125984"/>
  <pageSetup paperSize="9" scale="70" orientation="landscape" horizontalDpi="0" verticalDpi="0" r:id="rId1"/>
  <headerFooter>
    <oddFooter xml:space="preserve">&amp;C&amp;"Times New Roman,Negrito"__________________________
 Marcus Túlio de A. L. Lopes
  CREA nº: PE45376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Cronograma de acompanhamento de obras - Olinda.xlsx</dc:title>
  <dc:creator>halla</dc:creator>
  <cp:lastModifiedBy>Alexandre Marinho</cp:lastModifiedBy>
  <cp:lastPrinted>2022-04-14T16:30:25Z</cp:lastPrinted>
  <dcterms:created xsi:type="dcterms:W3CDTF">2022-04-11T12:45:34Z</dcterms:created>
  <dcterms:modified xsi:type="dcterms:W3CDTF">2022-04-14T16:30:29Z</dcterms:modified>
</cp:coreProperties>
</file>